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10410" activeTab="3"/>
  </bookViews>
  <sheets>
    <sheet name="Ισολογισμός 1997 " sheetId="1" r:id="rId1"/>
    <sheet name=" Αποτ. Χρήσεως 1997 " sheetId="2" r:id="rId2"/>
    <sheet name="ενοπ Ισολογισμός 1997" sheetId="3" r:id="rId3"/>
    <sheet name="ενοπ αποτελ 1997" sheetId="4" r:id="rId4"/>
  </sheets>
  <definedNames>
    <definedName name="_xlnm.Print_Area" localSheetId="1">' Αποτ. Χρήσεως 1997 '!$A$1:$S$43</definedName>
    <definedName name="_xlnm.Print_Area" localSheetId="0">'Ισολογισμός 1997 '!$A$1:$X$78</definedName>
  </definedNames>
  <calcPr fullCalcOnLoad="1"/>
</workbook>
</file>

<file path=xl/sharedStrings.xml><?xml version="1.0" encoding="utf-8"?>
<sst xmlns="http://schemas.openxmlformats.org/spreadsheetml/2006/main" count="355" uniqueCount="202">
  <si>
    <t>MOTOR OIL (ΕΛΛΑΣ) ΔΙΥΛΙΣΤΗΡΙΑ ΚΟΡΙΝΘΟΥ Α.Ε.</t>
  </si>
  <si>
    <t>27η ΕΤΑΙΡΙΚΗ ΧΡΗΣΗ ( 1 ΙΑΝΟΥΑΡΙΟΥ - 31 ΔΕΚΕΜΒΡΙΟΥ 1997)</t>
  </si>
  <si>
    <t>ΕΝΕΡΓΗΤΙΚΟ</t>
  </si>
  <si>
    <t>ΛΟΓΙΣΤΙΚΕΣ ΚΑΤΑΣΤΑΣΕΙΣ ΤΗΣ 31ης ΔΕΚΕΜΒΡΙΟΥ 1997</t>
  </si>
  <si>
    <t>ΠΑΘΗΤΙΚΟ</t>
  </si>
  <si>
    <t>Ποσά σε δραχμές</t>
  </si>
  <si>
    <t>Αξία κτήσεως</t>
  </si>
  <si>
    <t>Αποσβέσεις</t>
  </si>
  <si>
    <t>Αναπόσβεστη αξία</t>
  </si>
  <si>
    <t>B. ΕΞΟΔΑ ΕΓΚΑΤΑΣΤΑΣΗΣ</t>
  </si>
  <si>
    <t xml:space="preserve"> 2. Συναλλαγματικές διαφορές δανείων για κτήσεις</t>
  </si>
  <si>
    <t xml:space="preserve">  πάγιων στοιχείων</t>
  </si>
  <si>
    <t>Σύνολο (B)</t>
  </si>
  <si>
    <t>Γ. ΠΑΓΙΟ ΕΝΕΡΓΗΤΙΚΟ</t>
  </si>
  <si>
    <t xml:space="preserve"> 1. Γήπεδα - Οικόπεδα</t>
  </si>
  <si>
    <t xml:space="preserve"> 3. Κτίρια και τεχνικά έργα</t>
  </si>
  <si>
    <t xml:space="preserve"> 4. Μηχανήματα - Τεχνικές εγκαταστάσεις και λοιπός</t>
  </si>
  <si>
    <t xml:space="preserve">  μηχανολογικός εξοπλισμός</t>
  </si>
  <si>
    <t xml:space="preserve"> 5. Μεταφορικά μέσα</t>
  </si>
  <si>
    <t xml:space="preserve"> 6. Έπιπλα και λοιπός εξοπλισμός</t>
  </si>
  <si>
    <t xml:space="preserve"> 7. Ακινητοποιήσεις υπό εκτέλεση και προκαταβολές </t>
  </si>
  <si>
    <t xml:space="preserve">III. Συμμετοχές και άλλες μακροπρόθεσμες </t>
  </si>
  <si>
    <t>χρηματοοικονομικές απαιτήσεις</t>
  </si>
  <si>
    <t xml:space="preserve"> 1. Συμμετοχές σε συνδεδεμένες επιχειρήσεις</t>
  </si>
  <si>
    <t xml:space="preserve"> 7. Λοιπές μακροπρόθεσμες απαιτήσεις</t>
  </si>
  <si>
    <t>Δ. ΚΥΚΛΟΦΟΡΟΥΝ ΕΝΕΡΓΗΤΙΚΟ</t>
  </si>
  <si>
    <t>I. Αποθέματα</t>
  </si>
  <si>
    <t xml:space="preserve"> 1. Εμπορεύματα</t>
  </si>
  <si>
    <t xml:space="preserve"> 2. Προϊόντα έτοιμα και ημιτελή - Υποπροϊόντα και </t>
  </si>
  <si>
    <t xml:space="preserve">  Υπολείμματα</t>
  </si>
  <si>
    <t xml:space="preserve"> 4. Πρώτες και βοηθητικές ύλες - αναλώσιμα υλικά-</t>
  </si>
  <si>
    <t xml:space="preserve">  ανταλλακτικά και είδη συσκευασίας</t>
  </si>
  <si>
    <t xml:space="preserve"> 5. Προκαταβολές για αγορές αποθεμάτων</t>
  </si>
  <si>
    <t>II. Απαιτήσεις</t>
  </si>
  <si>
    <t xml:space="preserve"> 1. Πελάτες</t>
  </si>
  <si>
    <r>
      <t xml:space="preserve"> 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Προβλέψεις</t>
    </r>
  </si>
  <si>
    <t xml:space="preserve"> 2. Γραμμάτια Εισπρακτέα - Στις Τράπεζες για Είσπραξη</t>
  </si>
  <si>
    <t xml:space="preserve"> 3. Γραμμάτια σε καθυστέρηση</t>
  </si>
  <si>
    <t xml:space="preserve"> 5. Βραχυπρόθεσμες απαιτήσεις κατά συνδεδεμένων </t>
  </si>
  <si>
    <t xml:space="preserve">  επιχειρήσεων</t>
  </si>
  <si>
    <t xml:space="preserve"> 8. Δεσμευμένοι λογαριασμοί καταθέσεων</t>
  </si>
  <si>
    <t xml:space="preserve"> 10. Επισφαλείς - επίδικοι πελάτες και χρεώστες</t>
  </si>
  <si>
    <t xml:space="preserve"> 11. Χρεώστες διάφοροι</t>
  </si>
  <si>
    <t xml:space="preserve"> 12. Λ/σμοι διαχειρίσεως προκαταβολών και πιστώσεων</t>
  </si>
  <si>
    <t xml:space="preserve"> 1. Ταμείο</t>
  </si>
  <si>
    <t xml:space="preserve"> 2. Καταθέσεις όψεως και προθεσμίας</t>
  </si>
  <si>
    <t xml:space="preserve"> 1. Έξοδα επομένων χρήσεων</t>
  </si>
  <si>
    <t xml:space="preserve"> 2. Έσοδα χρήσεως εισπρακτέα</t>
  </si>
  <si>
    <t xml:space="preserve"> 3. Λοιποί μεταβατικοί λογαριασμοί</t>
  </si>
  <si>
    <t>Σύνολο παγίου ενεργητικού (Γ)</t>
  </si>
  <si>
    <t>Σύνολο κυκλοφορούντος ενεργητικού (Δ)</t>
  </si>
  <si>
    <t>Σύνολο (E)</t>
  </si>
  <si>
    <t>ΓΕΝΙΚΟ ΣΥΝΟΛΟ ΕΝΕΡΓΗΤΙΚΟΥ (Β+Γ+Δ+E)</t>
  </si>
  <si>
    <t>ΛΟΓΑΡΙΑΣΜΟΙ ΤΑΞΕΩΣ ΧΡΕΩΣΤΙΚΟΙ</t>
  </si>
  <si>
    <t xml:space="preserve"> 1. Αλλότρια περιουσιακά στοιχεία</t>
  </si>
  <si>
    <t xml:space="preserve"> 2. Χρεωστικοί λογ/σμοι εγγυήσεων και εμπραγμάτων</t>
  </si>
  <si>
    <t xml:space="preserve">  ασφαλειών</t>
  </si>
  <si>
    <t xml:space="preserve"> 3. Απαιτήσεις από αμφοτεροβαρείς συμβάσεις </t>
  </si>
  <si>
    <t xml:space="preserve"> 4. Λοιποί λογαριασμοί τάξεως</t>
  </si>
  <si>
    <t>A. ΙΔΙΑ ΚΕΦΑΛΑΙΑ</t>
  </si>
  <si>
    <t>I. Μετοχικό κεφάλαιο</t>
  </si>
  <si>
    <t xml:space="preserve"> 1. Καταβεβλημένο</t>
  </si>
  <si>
    <t>III. Διαφορές Αναπροσαρμογής - Επιχορηγήσεις</t>
  </si>
  <si>
    <t>Επενδύσεων</t>
  </si>
  <si>
    <t xml:space="preserve"> 2. Διαφορές από αναπροσαρμογή αξίας λοιπών</t>
  </si>
  <si>
    <t xml:space="preserve">  περιουσιακών στοιχείων</t>
  </si>
  <si>
    <t xml:space="preserve"> 3. Επιχορηγήσεις επενδύσεων πάγιου ενεργητικού</t>
  </si>
  <si>
    <t>IV. Αποθεματικά Κεφάλαια</t>
  </si>
  <si>
    <t xml:space="preserve"> 1. Τακτικό Αποθεματικό</t>
  </si>
  <si>
    <t xml:space="preserve"> 3. Έκτακτα αποθεματικά</t>
  </si>
  <si>
    <t xml:space="preserve"> 5. Αφορολόγητα αποθεματικά ειδικών διατάξεων </t>
  </si>
  <si>
    <t xml:space="preserve">  και νόμων</t>
  </si>
  <si>
    <t xml:space="preserve"> Υπόλοιπο κερδών χρήσεως εις νέο</t>
  </si>
  <si>
    <t>V. Αποτελέσματα εις νέο</t>
  </si>
  <si>
    <t>Σύνολο ιδίων κεφαλαίων (A)</t>
  </si>
  <si>
    <t>II. Ενσώματες ακινητοποιήσεις</t>
  </si>
  <si>
    <t>E. ΜΕΤΑΒΑΤΙΚΟΙ ΛΟΓΑΡΙΑΣΜΟΙ ΕΝΕΡΓΗΤΙΚΟΥ</t>
  </si>
  <si>
    <t>B. ΠΡΟΒΛΕΨΕΙΣ ΓΙΑ ΚΙΝΔΥΝΟΥΣ ΚΑΙ ΕΞΟΔΑ</t>
  </si>
  <si>
    <t xml:space="preserve"> 1. Προβλέψεις για αποζημίωση προσωπικού λόγω εξόδου</t>
  </si>
  <si>
    <t xml:space="preserve">  από την υπηρεσία</t>
  </si>
  <si>
    <t xml:space="preserve"> 2. Λοιπές προβλέψεις</t>
  </si>
  <si>
    <t>Γ. ΥΠΟΧΡΕΩΣΕΙΣ</t>
  </si>
  <si>
    <t>I. Μακροπρόθεσμες υποχρεώσεις</t>
  </si>
  <si>
    <t xml:space="preserve"> 2. Δάνεια τραπεζών</t>
  </si>
  <si>
    <t xml:space="preserve"> 7. Γραμμάτια πληρωτέα μακροπρόθεσμα</t>
  </si>
  <si>
    <r>
      <t xml:space="preserve"> 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Μη δουλευμένοι τόκοι</t>
    </r>
  </si>
  <si>
    <t xml:space="preserve"> 8. Λοιπές μακροπρόθεσμες υποχρεώσεις</t>
  </si>
  <si>
    <t>II. Βραχυπρόθεσμες υποχρεώσεις</t>
  </si>
  <si>
    <t xml:space="preserve"> 1. Προμηθευτές</t>
  </si>
  <si>
    <t xml:space="preserve"> 2. Γραμμάτια πληρωτέα</t>
  </si>
  <si>
    <t xml:space="preserve"> 3. Τράπεζες λογαριασμοί βραχυπρόθεσμων υποχρεώσεων </t>
  </si>
  <si>
    <t xml:space="preserve"> 4. Προκαταβολές πελατών</t>
  </si>
  <si>
    <t xml:space="preserve"> 5. Υποχρεώσεις από φόρους - τέλη</t>
  </si>
  <si>
    <t xml:space="preserve"> 6. Ασφαλιστικοί Οργανισμοί</t>
  </si>
  <si>
    <t xml:space="preserve"> 7. Μακροπρόθεσμες υποχρεώσεις πληρωτέες στην</t>
  </si>
  <si>
    <t xml:space="preserve">  επόμενη χρήση</t>
  </si>
  <si>
    <t xml:space="preserve"> 11. Πιστωτές διάφοροι</t>
  </si>
  <si>
    <t>Σύνολο υποχρεώσεων (Γ)</t>
  </si>
  <si>
    <t>Δ. ΜΕΤΑΒΑΤΙΚΟΙ ΛΟΓΑΡΙΑΣΜΟΙ ΠΑΘΗΤΙΚΟΥ</t>
  </si>
  <si>
    <t xml:space="preserve"> 2. Έξοδα χρήσεως δουλευμένα</t>
  </si>
  <si>
    <t xml:space="preserve"> 3. Λοιποί μεταβατικοί λογαριασμοί </t>
  </si>
  <si>
    <t>Σύνολο (Δ)</t>
  </si>
  <si>
    <t>ΓΕΝΙΚΟ ΣΥΝΟΛΟ ΠΑΘΗΤΙΚΟΥ (A+B+Γ+Δ)</t>
  </si>
  <si>
    <t>ΛΟΓΑΡΙΑΣΜΟΙ ΤΑΞΕΩΣ ΠΙΣΤΩΤΙΚΟΙ</t>
  </si>
  <si>
    <t xml:space="preserve"> 1. Δικοιούχοι αλλοτρίων περιουσιακών στοιχείων</t>
  </si>
  <si>
    <t xml:space="preserve"> 2. Πιστωτικοί λογ/σμοί εγγυήσεων και εμπραγμάτων</t>
  </si>
  <si>
    <t xml:space="preserve"> 3. Υποχρεώσεις από αμφοτεροβαρείς συμβάσεις</t>
  </si>
  <si>
    <t>Σύνολο ακινητοποιήσεων</t>
  </si>
  <si>
    <t xml:space="preserve"> (267.228 μετοχές των 30000 δρχ. έκαστη)</t>
  </si>
  <si>
    <t>I. Αποτελέσματα εκμετάλλευσης</t>
  </si>
  <si>
    <t xml:space="preserve"> Κύκλος εργασιών</t>
  </si>
  <si>
    <r>
      <t xml:space="preserve">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Κόστος πωλήσεων</t>
    </r>
  </si>
  <si>
    <t xml:space="preserve"> Μεικτά αποτελέσματα (κέρδη) εκμετάλλευσης</t>
  </si>
  <si>
    <r>
      <t xml:space="preserve"> </t>
    </r>
    <r>
      <rPr>
        <b/>
        <sz val="8"/>
        <color indexed="62"/>
        <rFont val="Verdana"/>
        <family val="2"/>
      </rPr>
      <t>Πλέον:</t>
    </r>
    <r>
      <rPr>
        <sz val="8"/>
        <color indexed="62"/>
        <rFont val="Verdana"/>
        <family val="2"/>
      </rPr>
      <t xml:space="preserve"> Άλλα έσοδα εκμετάλλευσης</t>
    </r>
  </si>
  <si>
    <t xml:space="preserve"> Σύνολο</t>
  </si>
  <si>
    <r>
      <t xml:space="preserve"> </t>
    </r>
    <r>
      <rPr>
        <b/>
        <sz val="8"/>
        <color indexed="62"/>
        <rFont val="Verdana"/>
        <family val="2"/>
      </rPr>
      <t>ΜΕΙΟΝ:</t>
    </r>
    <r>
      <rPr>
        <sz val="8"/>
        <color indexed="62"/>
        <rFont val="Verdana"/>
        <family val="2"/>
      </rPr>
      <t xml:space="preserve">  1. Έξοδα διοικητικής λειτουργίας</t>
    </r>
  </si>
  <si>
    <t xml:space="preserve">  3. Έξοδα λειτουργίας διάθεσης</t>
  </si>
  <si>
    <t xml:space="preserve"> Μερικά αποτελέσματα (κέρδη) εκμεταλλεύσεως</t>
  </si>
  <si>
    <r>
      <t xml:space="preserve"> </t>
    </r>
    <r>
      <rPr>
        <b/>
        <sz val="8"/>
        <color indexed="62"/>
        <rFont val="Verdana"/>
        <family val="2"/>
      </rPr>
      <t>Πλέον:</t>
    </r>
    <r>
      <rPr>
        <sz val="8"/>
        <color indexed="62"/>
        <rFont val="Verdana"/>
        <family val="2"/>
      </rPr>
      <t xml:space="preserve"> 1. Έσοδα συμμετοχών</t>
    </r>
  </si>
  <si>
    <t xml:space="preserve">       3. Έσοδα χρεογράφων</t>
  </si>
  <si>
    <t xml:space="preserve">    4. Πιστωτικοί τόκοι και συναφή έσοδα</t>
  </si>
  <si>
    <r>
      <t xml:space="preserve"> </t>
    </r>
    <r>
      <rPr>
        <b/>
        <sz val="8"/>
        <color indexed="62"/>
        <rFont val="Verdana"/>
        <family val="2"/>
      </rPr>
      <t>Μείον:</t>
    </r>
  </si>
  <si>
    <t xml:space="preserve">    3. Χρεωστικοί τόκοι και συναφή έσοδα</t>
  </si>
  <si>
    <t xml:space="preserve"> Ολικά αποτελέσματα (κέρδη)  εκμεταλλεύσεων</t>
  </si>
  <si>
    <t>II. ΠΛΕΟΝ: Έκτακτα αποτελέσματα</t>
  </si>
  <si>
    <t xml:space="preserve">       1. Έκτακτα και ανόργανα έσοδα</t>
  </si>
  <si>
    <t xml:space="preserve">       2. Έκτακτα Κέρδη</t>
  </si>
  <si>
    <r>
      <t xml:space="preserve">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1. Έκτακτα και ανόργανα έξοδα</t>
    </r>
  </si>
  <si>
    <t xml:space="preserve">   2. Έκτακτες ζημίες</t>
  </si>
  <si>
    <t xml:space="preserve">   3. Έξοδα προηγουμένων χρήσεων</t>
  </si>
  <si>
    <t xml:space="preserve">   4. Προβλέψεις για έκτακτους κινδύνους</t>
  </si>
  <si>
    <t xml:space="preserve"> Οργανικά και έκτακτα αποτελέσματα (κέρδη)</t>
  </si>
  <si>
    <r>
      <t xml:space="preserve">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Σύνολο αποσβέσεων παγίων στοιχείων</t>
    </r>
  </si>
  <si>
    <r>
      <t xml:space="preserve">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Οι από αυτές ενσωματωμένες στο λειτουργικό κόστος</t>
    </r>
  </si>
  <si>
    <t>ΚΑΘΑΡΑ ΑΠΟΤΕΛΕΣΜΑΤΑ (ΚΕΡΔΗ) ΧΡΗΣΕΩΣ προ φόρων</t>
  </si>
  <si>
    <t>Χρήση 1997</t>
  </si>
  <si>
    <t>Χρήση 1996</t>
  </si>
  <si>
    <t>ΚΑΤΑΣΤΑΣΗ ΛΟΓΑΡΙΑΣΜΟΥ ΑΠΟΤΕΛΕΣΜΑΤΩΝ ΧΡΗΣΕΩΣ</t>
  </si>
  <si>
    <t>Καθαρά αποτελέσματα</t>
  </si>
  <si>
    <t>(Κέρδη) χρήσεως</t>
  </si>
  <si>
    <t>Υπόλοιπο αποτελεσμάτων (κερδών) προηγούμενων</t>
  </si>
  <si>
    <t>χρήσεων</t>
  </si>
  <si>
    <t>Διαφορές φορολογικού ελέγχου προηγούμενων</t>
  </si>
  <si>
    <t>Σύνολο</t>
  </si>
  <si>
    <t xml:space="preserve"> κόστος φόροι</t>
  </si>
  <si>
    <t>Κέρδη προς διάθεση</t>
  </si>
  <si>
    <t>Η διάθεση των κερδών γίνεται ως εξής:</t>
  </si>
  <si>
    <t>1. Τακτικό αποθεματικό</t>
  </si>
  <si>
    <t>2. Μερίσματα</t>
  </si>
  <si>
    <t>6β. Αποθεματικά από έσοδα φορολ. κατά ειδικό τρόπο</t>
  </si>
  <si>
    <t>6γ. Αφορολόγητα αποθεματικά Ν 2065/92</t>
  </si>
  <si>
    <t>8. Υπόλοιπο κερδών εις νέο</t>
  </si>
  <si>
    <t>Α.Μ. ΝΟΜΑΡΧ. 1482/01ΑΤ/B/86/300/96</t>
  </si>
  <si>
    <t>27η ΕΤΑΙΡΙΚΗ ΧΡΗΣΗ (1 ΙΑΝΟΥΑΡΙΟΥ - 31 ΔΕΚΕΜΒΡΙΟΥ 1997)</t>
  </si>
  <si>
    <r>
      <t>ΜΕΙΟΝ</t>
    </r>
    <r>
      <rPr>
        <sz val="8"/>
        <color indexed="18"/>
        <rFont val="Verdana"/>
        <family val="2"/>
      </rPr>
      <t>: 2. Λοιποί μη ενσωματωμένοι στο λειτουργικό</t>
    </r>
  </si>
  <si>
    <t xml:space="preserve"> 4. Λοιπά έξοδα εγκαταστάσεως</t>
  </si>
  <si>
    <t>IV. Διαθέσιμα</t>
  </si>
  <si>
    <t xml:space="preserve"> 2α. Επιταγές Εισπρακτέες</t>
  </si>
  <si>
    <t>ΠΙΝΑΚΑΣ ΔΙΑΘΕΣΕΩΣ ΑΠΟΤΕΛΕΣΜΑΤΩΝ</t>
  </si>
  <si>
    <t>ΕΔΡΑ: ΑΘΗΝΑ - Α.Μ. ΝΟΜΑΡΧ. 1482/01ΑΤ/B/86/300/96</t>
  </si>
  <si>
    <t>ΕΝΟΠΟΙΗΜΕΝΕΣ ΛΟΓΙΣΤΙΚΕΣ ΚΑΤΑΣΤΑΣΕΙΣ ΤΗΣ 31ης ΔΕΚΕΜΒΡΙΟΥ 1998 &amp; 31ης ΔΕΚΕΜΒΡΙΟΥ 1997</t>
  </si>
  <si>
    <t>(1 ΙΑΝΟΥΑΡΙΟΥ 1997 - 31 ΔΕΚΕΜΒΡΙΟΥ 1998)</t>
  </si>
  <si>
    <t xml:space="preserve"> 1. Έξοδα ιδρύσεως και πρώτης εγκατάστασης</t>
  </si>
  <si>
    <t>I. Aσώματες ακινητοποιήσεις</t>
  </si>
  <si>
    <t xml:space="preserve"> 1. Έξοδα ερευνών και ανάπτυξης</t>
  </si>
  <si>
    <t xml:space="preserve"> 4. Έκτακτα αποθεματικά</t>
  </si>
  <si>
    <t xml:space="preserve"> 4α. Αποθεματικά φορ/ντα άρθρ. 8 Ν 2579/98</t>
  </si>
  <si>
    <t xml:space="preserve"> 2. Συμμετοχές σε λοιπές επιχειρήσεις</t>
  </si>
  <si>
    <t xml:space="preserve"> 1. Ομολογιακά δάνεια</t>
  </si>
  <si>
    <t xml:space="preserve"> 4. Πρώτες και βοηθητικές ύλες - αναλώσιμα υλικά -</t>
  </si>
  <si>
    <t xml:space="preserve"> 7. Γραμμάτια πληρωτέα μακροπρόθεσμης λήξεως</t>
  </si>
  <si>
    <t xml:space="preserve"> 2. Γραμμάτια Εισπρακτέα</t>
  </si>
  <si>
    <t xml:space="preserve"> 3α. Επιταγές εισπρακτέες</t>
  </si>
  <si>
    <t xml:space="preserve"> 3β. Επιταγές σφραγισμένες εισπρακτέες</t>
  </si>
  <si>
    <r>
      <t xml:space="preserve">  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Προβλέψεις</t>
    </r>
  </si>
  <si>
    <t xml:space="preserve"> 10. Μερίσματα πληρωτέα</t>
  </si>
  <si>
    <t xml:space="preserve"> 3. Καταθέσεις όψεως και προθεσμίας</t>
  </si>
  <si>
    <t>(1 ΙΑΝΟΥΑΡΙΟΥ - 31 ΔΕΚΕΜΒΡΙΟΥ 1998 &amp; 1 ΙΑΝΟΥΑΡΙΟΥ - 31 ΔΕΚΕΜΒΡΙΟΥ 1997)</t>
  </si>
  <si>
    <t>ΣΗΜΕΙΩΣΕΙΣ</t>
  </si>
  <si>
    <t>1. Οι εταιρείες του Ομίλου με τις διευθύνσεις τους που περιλαμβάνονται στην ενοποίηση είναι:</t>
  </si>
  <si>
    <t>Χρήση 1998</t>
  </si>
  <si>
    <t xml:space="preserve">    ΜΟΤΟΡ ΟΪΛ (ΕΛΛΑΣ) ΔΙΥΛΙΣΤΗΡΙΑ ΚΟΡΙΝΘΟΥ Α.Ε. (Ηρώδου Αττικού 12Α, Μαρούσι) και</t>
  </si>
  <si>
    <t xml:space="preserve"> AVIN OIL Ανώνυμος Βιομηχανική Εμπορική Εταιρεία Πετρελαίων (Ηρώδου Αττικού 12Α, Μαρούσι)</t>
  </si>
  <si>
    <t xml:space="preserve"> Η ενοποίηση επιβάλλεται από τη διάταξη του άρθρου 96 παράγραφος 1β του Κ.Ν. 2190/1920 (κοινά</t>
  </si>
  <si>
    <t xml:space="preserve"> διοικητικά συμβούλια).</t>
  </si>
  <si>
    <t>2. Υφιστάμενα εμπράγματα βάρη επί παγίων στοιχείων</t>
  </si>
  <si>
    <t>α) Προσημειώσεις για το έτος 1998 48,506,000,000 δρχ. και για το έτος 1997 65,877,000,000 δρχ.</t>
  </si>
  <si>
    <t>β) Υποθήκες για το έτος 1998 31,122,000 δρχ. και για το έτος 1997 31,326,000 δρχ.</t>
  </si>
  <si>
    <t>3. Απασχολούμενο προσωπικό για το έτος 1998 1,232 άτομα και για το έτος 1997 1,256 άτομα.</t>
  </si>
  <si>
    <t xml:space="preserve">4. Για υφιστάμενες επίδικες απαιτήσεις συνολικοού ποσού για το έτος 1998 15 δισ. περίπου και για το </t>
  </si>
  <si>
    <t xml:space="preserve"> έτος 1997 4,5 δισ. περίπου δεν έχει σχηματισθεί καμία πρόβλεψη γιατί υπάρχουν ανάλογες επίδικες </t>
  </si>
  <si>
    <r>
      <t xml:space="preserve"> </t>
    </r>
    <r>
      <rPr>
        <b/>
        <sz val="8"/>
        <color indexed="62"/>
        <rFont val="Verdana"/>
        <family val="2"/>
      </rPr>
      <t>Πλέον:</t>
    </r>
    <r>
      <rPr>
        <sz val="8"/>
        <color indexed="62"/>
        <rFont val="Verdana"/>
        <family val="2"/>
      </rPr>
      <t xml:space="preserve"> </t>
    </r>
  </si>
  <si>
    <t xml:space="preserve"> ανταπαιτήσεις συνολικού ποσού 20 δισ. Περίπου για το έτος 1998 και 20,5 δισ. για το έτος 1997.</t>
  </si>
  <si>
    <t xml:space="preserve">5. Οι βασικές λογιστικές αρχές που ακολουθήθηκαν για την σύνταξη της λογιστικής κατάστασης είναι </t>
  </si>
  <si>
    <t xml:space="preserve"> ίδιες με αυτές που τηρήθηκαν για την σύνταξη των ισολογισμών της 31/12/1998 και 31/12/1997.</t>
  </si>
  <si>
    <t xml:space="preserve">       3. Έσοδα προηγούμενων χρήσεων</t>
  </si>
  <si>
    <t xml:space="preserve">       4. Έσοδα από πρόβλεψη προηγούμενων χρήσεων</t>
  </si>
  <si>
    <r>
      <t xml:space="preserve">Μείον: </t>
    </r>
    <r>
      <rPr>
        <sz val="8"/>
        <color indexed="62"/>
        <rFont val="Verdana"/>
        <family val="2"/>
      </rPr>
      <t>Φόρος εισοδήματος</t>
    </r>
  </si>
  <si>
    <r>
      <t xml:space="preserve">Μείον: </t>
    </r>
    <r>
      <rPr>
        <sz val="8"/>
        <color indexed="62"/>
        <rFont val="Verdana"/>
        <family val="2"/>
      </rPr>
      <t>Φόρος Αποθεματικών άρθρ. 8 Ν. 2579/98</t>
    </r>
  </si>
  <si>
    <r>
      <t xml:space="preserve">Μείον: </t>
    </r>
    <r>
      <rPr>
        <sz val="8"/>
        <color indexed="62"/>
        <rFont val="Verdana"/>
        <family val="2"/>
      </rPr>
      <t>Διαφορές φορολογικού ελέγχου προηγ. χρήσεων</t>
    </r>
  </si>
  <si>
    <r>
      <t xml:space="preserve">Μείον: </t>
    </r>
    <r>
      <rPr>
        <sz val="8"/>
        <color indexed="62"/>
        <rFont val="Verdana"/>
        <family val="2"/>
      </rPr>
      <t>Λοιποί μη ενσωματωμένοι σο λειτουργικό κόστος φόροι</t>
    </r>
  </si>
  <si>
    <t>ΚΑΘΑΡΑ ΑΠΟΤΕΛΕΣΜΑΤΑ (ΚΕΡΔΗ Η ΖΗΜΙΕΣ) ΧΡΗΣΕΩΣ</t>
  </si>
</sst>
</file>

<file path=xl/styles.xml><?xml version="1.0" encoding="utf-8"?>
<styleSheet xmlns="http://schemas.openxmlformats.org/spreadsheetml/2006/main">
  <numFmts count="1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#,##0\)"/>
    <numFmt numFmtId="173" formatCode="\(#,##0.00\)"/>
  </numFmts>
  <fonts count="15">
    <font>
      <sz val="10"/>
      <name val="Arial"/>
      <family val="0"/>
    </font>
    <font>
      <sz val="10"/>
      <color indexed="62"/>
      <name val="Arial"/>
      <family val="0"/>
    </font>
    <font>
      <b/>
      <sz val="18"/>
      <color indexed="62"/>
      <name val="Verdana"/>
      <family val="2"/>
    </font>
    <font>
      <sz val="10"/>
      <color indexed="62"/>
      <name val="Verdana"/>
      <family val="2"/>
    </font>
    <font>
      <sz val="13"/>
      <color indexed="62"/>
      <name val="Verdana"/>
      <family val="2"/>
    </font>
    <font>
      <b/>
      <i/>
      <sz val="10"/>
      <color indexed="62"/>
      <name val="Verdana"/>
      <family val="2"/>
    </font>
    <font>
      <u val="single"/>
      <sz val="10"/>
      <color indexed="62"/>
      <name val="Verdana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b/>
      <i/>
      <sz val="12"/>
      <color indexed="62"/>
      <name val="Verdana"/>
      <family val="2"/>
    </font>
    <font>
      <sz val="11"/>
      <color indexed="62"/>
      <name val="Verdana"/>
      <family val="2"/>
    </font>
    <font>
      <u val="single"/>
      <sz val="8"/>
      <color indexed="62"/>
      <name val="Verdana"/>
      <family val="2"/>
    </font>
    <font>
      <u val="single"/>
      <sz val="10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indent="1"/>
    </xf>
    <xf numFmtId="3" fontId="7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 indent="3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8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4"/>
    </xf>
    <xf numFmtId="0" fontId="7" fillId="0" borderId="2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left" indent="5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6"/>
    </xf>
    <xf numFmtId="0" fontId="14" fillId="0" borderId="0" xfId="0" applyFont="1" applyAlignment="1">
      <alignment horizontal="left" indent="1"/>
    </xf>
    <xf numFmtId="3" fontId="13" fillId="0" borderId="0" xfId="0" applyNumberFormat="1" applyFont="1" applyAlignment="1">
      <alignment/>
    </xf>
    <xf numFmtId="3" fontId="13" fillId="0" borderId="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172" fontId="13" fillId="0" borderId="3" xfId="0" applyNumberFormat="1" applyFont="1" applyBorder="1" applyAlignment="1">
      <alignment/>
    </xf>
    <xf numFmtId="172" fontId="7" fillId="0" borderId="3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/>
    </xf>
    <xf numFmtId="172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5"/>
    </xf>
    <xf numFmtId="0" fontId="13" fillId="0" borderId="0" xfId="0" applyFont="1" applyBorder="1" applyAlignment="1">
      <alignment horizontal="left" indent="6"/>
    </xf>
    <xf numFmtId="0" fontId="13" fillId="0" borderId="0" xfId="0" applyFont="1" applyFill="1" applyBorder="1" applyAlignment="1">
      <alignment horizontal="left" indent="1"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95250</xdr:rowOff>
    </xdr:from>
    <xdr:to>
      <xdr:col>2</xdr:col>
      <xdr:colOff>2724150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152400</xdr:rowOff>
    </xdr:from>
    <xdr:to>
      <xdr:col>1</xdr:col>
      <xdr:colOff>2943225</xdr:colOff>
      <xdr:row>5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240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95250</xdr:rowOff>
    </xdr:from>
    <xdr:to>
      <xdr:col>2</xdr:col>
      <xdr:colOff>2724150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152400</xdr:rowOff>
    </xdr:from>
    <xdr:to>
      <xdr:col>1</xdr:col>
      <xdr:colOff>2943225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240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B33">
      <selection activeCell="C49" sqref="C49"/>
    </sheetView>
  </sheetViews>
  <sheetFormatPr defaultColWidth="9.140625" defaultRowHeight="12.75"/>
  <cols>
    <col min="1" max="1" width="0.9921875" style="0" hidden="1" customWidth="1"/>
    <col min="2" max="2" width="0.9921875" style="0" customWidth="1"/>
    <col min="3" max="3" width="48.28125" style="0" customWidth="1"/>
    <col min="4" max="4" width="16.57421875" style="0" bestFit="1" customWidth="1"/>
    <col min="5" max="5" width="0.85546875" style="0" customWidth="1"/>
    <col min="6" max="6" width="16.8515625" style="0" customWidth="1"/>
    <col min="7" max="7" width="0.71875" style="0" customWidth="1"/>
    <col min="8" max="8" width="17.00390625" style="0" customWidth="1"/>
    <col min="9" max="9" width="0.85546875" style="0" customWidth="1"/>
    <col min="10" max="10" width="17.421875" style="0" customWidth="1"/>
    <col min="11" max="11" width="0.85546875" style="0" customWidth="1"/>
    <col min="12" max="12" width="16.57421875" style="0" customWidth="1"/>
    <col min="13" max="13" width="0.71875" style="0" customWidth="1"/>
    <col min="14" max="14" width="17.28125" style="0" customWidth="1"/>
    <col min="15" max="15" width="0.85546875" style="0" customWidth="1"/>
    <col min="16" max="16" width="50.00390625" style="0" customWidth="1"/>
    <col min="17" max="17" width="17.140625" style="0" customWidth="1"/>
    <col min="18" max="18" width="0.71875" style="0" customWidth="1"/>
    <col min="19" max="19" width="16.140625" style="0" bestFit="1" customWidth="1"/>
    <col min="20" max="20" width="0.9921875" style="0" customWidth="1"/>
    <col min="21" max="21" width="16.140625" style="0" customWidth="1"/>
    <col min="22" max="22" width="0.85546875" style="0" customWidth="1"/>
    <col min="23" max="23" width="17.28125" style="0" customWidth="1"/>
    <col min="24" max="24" width="0.5625" style="0" customWidth="1"/>
  </cols>
  <sheetData>
    <row r="1" spans="1:24" ht="12.75">
      <c r="A1" s="24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"/>
      <c r="Q1" s="33"/>
      <c r="R1" s="33"/>
      <c r="S1" s="33"/>
      <c r="T1" s="33"/>
      <c r="U1" s="33"/>
      <c r="V1" s="33"/>
      <c r="W1" s="33"/>
      <c r="X1" s="20"/>
    </row>
    <row r="2" spans="1:24" ht="22.5">
      <c r="A2" s="25"/>
      <c r="B2" s="25"/>
      <c r="C2" s="95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29"/>
    </row>
    <row r="3" spans="1:24" ht="12.75">
      <c r="A3" s="25"/>
      <c r="B3" s="25"/>
      <c r="C3" s="96" t="s">
        <v>152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29"/>
    </row>
    <row r="4" spans="1:24" ht="15.75">
      <c r="A4" s="25"/>
      <c r="B4" s="25"/>
      <c r="C4" s="97" t="s">
        <v>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29"/>
    </row>
    <row r="5" spans="1:24" ht="12.75">
      <c r="A5" s="25"/>
      <c r="B5" s="25"/>
      <c r="C5" s="96" t="s">
        <v>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29"/>
    </row>
    <row r="6" spans="1:24" ht="12.75">
      <c r="A6" s="25"/>
      <c r="B6" s="2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"/>
      <c r="X6" s="29"/>
    </row>
    <row r="7" spans="1:24" ht="15">
      <c r="A7" s="25"/>
      <c r="B7" s="25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3"/>
      <c r="X7" s="29"/>
    </row>
    <row r="8" spans="1:24" ht="13.5" thickBot="1">
      <c r="A8" s="26"/>
      <c r="B8" s="26"/>
      <c r="C8" s="4" t="s">
        <v>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8"/>
      <c r="Q8" s="28"/>
      <c r="R8" s="28"/>
      <c r="S8" s="28"/>
      <c r="T8" s="28"/>
      <c r="U8" s="28"/>
      <c r="V8" s="28"/>
      <c r="W8" s="6" t="s">
        <v>4</v>
      </c>
      <c r="X8" s="30"/>
    </row>
    <row r="9" spans="1:24" ht="15" thickBot="1">
      <c r="A9" s="23"/>
      <c r="B9" s="26"/>
      <c r="C9" s="4"/>
      <c r="D9" s="98">
        <v>35795</v>
      </c>
      <c r="E9" s="99"/>
      <c r="F9" s="99"/>
      <c r="G9" s="99"/>
      <c r="H9" s="99"/>
      <c r="I9" s="32"/>
      <c r="J9" s="98">
        <v>35430</v>
      </c>
      <c r="K9" s="99"/>
      <c r="L9" s="99"/>
      <c r="M9" s="99"/>
      <c r="N9" s="99"/>
      <c r="O9" s="39"/>
      <c r="P9" s="37"/>
      <c r="Q9" s="98">
        <v>35795</v>
      </c>
      <c r="R9" s="98"/>
      <c r="S9" s="98"/>
      <c r="T9" s="53"/>
      <c r="U9" s="98">
        <v>35430</v>
      </c>
      <c r="V9" s="98"/>
      <c r="W9" s="98"/>
      <c r="X9" s="38"/>
    </row>
    <row r="10" spans="1:24" ht="12.75">
      <c r="A10" s="21"/>
      <c r="B10" s="22"/>
      <c r="C10" s="7"/>
      <c r="D10" s="101" t="s">
        <v>5</v>
      </c>
      <c r="E10" s="101"/>
      <c r="F10" s="101"/>
      <c r="G10" s="101"/>
      <c r="H10" s="101"/>
      <c r="I10" s="19"/>
      <c r="J10" s="101" t="s">
        <v>5</v>
      </c>
      <c r="K10" s="101"/>
      <c r="L10" s="101"/>
      <c r="M10" s="101"/>
      <c r="N10" s="101"/>
      <c r="O10" s="34"/>
      <c r="Q10" s="100" t="s">
        <v>5</v>
      </c>
      <c r="R10" s="100"/>
      <c r="S10" s="100"/>
      <c r="U10" s="100" t="s">
        <v>5</v>
      </c>
      <c r="V10" s="100"/>
      <c r="W10" s="100"/>
      <c r="X10" s="29"/>
    </row>
    <row r="11" spans="1:24" ht="12.75">
      <c r="A11" s="22"/>
      <c r="B11" s="22"/>
      <c r="C11" s="8"/>
      <c r="D11" s="48" t="s">
        <v>6</v>
      </c>
      <c r="E11" s="8"/>
      <c r="F11" s="48" t="s">
        <v>7</v>
      </c>
      <c r="G11" s="8"/>
      <c r="H11" s="48" t="s">
        <v>8</v>
      </c>
      <c r="I11" s="31"/>
      <c r="J11" s="48" t="s">
        <v>6</v>
      </c>
      <c r="K11" s="8"/>
      <c r="L11" s="48" t="s">
        <v>7</v>
      </c>
      <c r="M11" s="8"/>
      <c r="N11" s="48" t="s">
        <v>8</v>
      </c>
      <c r="O11" s="35"/>
      <c r="S11" s="18"/>
      <c r="T11" s="18"/>
      <c r="U11" s="18"/>
      <c r="V11" s="18"/>
      <c r="W11" s="18"/>
      <c r="X11" s="29"/>
    </row>
    <row r="12" spans="1:24" ht="12.75">
      <c r="A12" s="22"/>
      <c r="B12" s="22"/>
      <c r="C12" s="10" t="s">
        <v>9</v>
      </c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35"/>
      <c r="P12" s="10" t="s">
        <v>59</v>
      </c>
      <c r="Q12" s="10"/>
      <c r="R12" s="10"/>
      <c r="X12" s="29"/>
    </row>
    <row r="13" spans="1:24" ht="12.75">
      <c r="A13" s="22"/>
      <c r="B13" s="22"/>
      <c r="C13" s="44" t="s">
        <v>10</v>
      </c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35"/>
      <c r="P13" s="40" t="s">
        <v>60</v>
      </c>
      <c r="Q13" s="40"/>
      <c r="R13" s="40"/>
      <c r="X13" s="29"/>
    </row>
    <row r="14" spans="1:24" ht="12.75">
      <c r="A14" s="22"/>
      <c r="B14" s="22"/>
      <c r="C14" s="41" t="s">
        <v>11</v>
      </c>
      <c r="D14" s="9">
        <v>932711533</v>
      </c>
      <c r="E14" s="8"/>
      <c r="F14" s="9">
        <v>448317345</v>
      </c>
      <c r="G14" s="8"/>
      <c r="H14" s="9">
        <v>484394188</v>
      </c>
      <c r="I14" s="8"/>
      <c r="J14" s="9">
        <v>1043695627</v>
      </c>
      <c r="K14" s="8"/>
      <c r="L14" s="9">
        <v>1018464243</v>
      </c>
      <c r="M14" s="8"/>
      <c r="N14" s="9">
        <f>J14-L14</f>
        <v>25231384</v>
      </c>
      <c r="O14" s="35"/>
      <c r="P14" s="41" t="s">
        <v>108</v>
      </c>
      <c r="Q14" s="41"/>
      <c r="R14" s="41"/>
      <c r="X14" s="29"/>
    </row>
    <row r="15" spans="1:24" ht="13.5" thickBot="1">
      <c r="A15" s="22"/>
      <c r="B15" s="22"/>
      <c r="C15" s="11" t="s">
        <v>155</v>
      </c>
      <c r="D15" s="12">
        <v>64544268</v>
      </c>
      <c r="E15" s="8"/>
      <c r="F15" s="12">
        <v>14975923</v>
      </c>
      <c r="G15" s="8"/>
      <c r="H15" s="12">
        <v>49568345</v>
      </c>
      <c r="I15" s="8"/>
      <c r="J15" s="12">
        <v>0</v>
      </c>
      <c r="K15" s="8"/>
      <c r="L15" s="12">
        <v>0</v>
      </c>
      <c r="M15" s="8"/>
      <c r="N15" s="12">
        <f>J15-L15</f>
        <v>0</v>
      </c>
      <c r="O15" s="35"/>
      <c r="P15" s="11" t="s">
        <v>61</v>
      </c>
      <c r="Q15" s="11"/>
      <c r="R15" s="11"/>
      <c r="S15" s="17">
        <v>8016840000</v>
      </c>
      <c r="T15" s="49"/>
      <c r="U15" s="49"/>
      <c r="V15" s="1"/>
      <c r="W15" s="17">
        <v>8016840000</v>
      </c>
      <c r="X15" s="29"/>
    </row>
    <row r="16" spans="1:24" ht="14.25" thickBot="1" thickTop="1">
      <c r="A16" s="22"/>
      <c r="B16" s="22"/>
      <c r="C16" s="43" t="s">
        <v>12</v>
      </c>
      <c r="D16" s="55">
        <f>SUM(D13:D15)</f>
        <v>997255801</v>
      </c>
      <c r="E16" s="8"/>
      <c r="F16" s="55">
        <f>SUM(F13:F15)</f>
        <v>463293268</v>
      </c>
      <c r="G16" s="8"/>
      <c r="H16" s="55">
        <f>D16-F16</f>
        <v>533962533</v>
      </c>
      <c r="I16" s="8"/>
      <c r="J16" s="55">
        <f>SUM(J13:J15)</f>
        <v>1043695627</v>
      </c>
      <c r="K16" s="8"/>
      <c r="L16" s="55">
        <f>SUM(L13:L15)</f>
        <v>1018464243</v>
      </c>
      <c r="M16" s="8"/>
      <c r="N16" s="55">
        <f>J16-L16</f>
        <v>25231384</v>
      </c>
      <c r="O16" s="35"/>
      <c r="S16" s="49"/>
      <c r="T16" s="49"/>
      <c r="U16" s="49"/>
      <c r="V16" s="1"/>
      <c r="W16" s="49"/>
      <c r="X16" s="29"/>
    </row>
    <row r="17" spans="1:24" ht="13.5" thickTop="1">
      <c r="A17" s="22"/>
      <c r="B17" s="22"/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35"/>
      <c r="S17" s="49"/>
      <c r="T17" s="49"/>
      <c r="U17" s="49"/>
      <c r="V17" s="1"/>
      <c r="W17" s="49"/>
      <c r="X17" s="29"/>
    </row>
    <row r="18" spans="1:24" ht="12.75">
      <c r="A18" s="22"/>
      <c r="B18" s="22"/>
      <c r="C18" s="10" t="s">
        <v>13</v>
      </c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35"/>
      <c r="P18" s="40" t="s">
        <v>62</v>
      </c>
      <c r="Q18" s="40"/>
      <c r="R18" s="40"/>
      <c r="S18" s="49"/>
      <c r="T18" s="49"/>
      <c r="U18" s="49"/>
      <c r="V18" s="1"/>
      <c r="W18" s="49"/>
      <c r="X18" s="29"/>
    </row>
    <row r="19" spans="1:24" ht="12.75">
      <c r="A19" s="22"/>
      <c r="B19" s="22"/>
      <c r="C19" s="40" t="s">
        <v>75</v>
      </c>
      <c r="D19" s="49"/>
      <c r="E19" s="54"/>
      <c r="F19" s="49"/>
      <c r="G19" s="54"/>
      <c r="H19" s="49"/>
      <c r="I19" s="54"/>
      <c r="J19" s="49"/>
      <c r="K19" s="54"/>
      <c r="L19" s="49"/>
      <c r="M19" s="54"/>
      <c r="N19" s="49"/>
      <c r="O19" s="35"/>
      <c r="P19" s="42" t="s">
        <v>63</v>
      </c>
      <c r="Q19" s="42"/>
      <c r="R19" s="42"/>
      <c r="S19" s="49"/>
      <c r="T19" s="49"/>
      <c r="U19" s="49"/>
      <c r="V19" s="1"/>
      <c r="W19" s="49"/>
      <c r="X19" s="29"/>
    </row>
    <row r="20" spans="1:24" ht="12.75">
      <c r="A20" s="22"/>
      <c r="B20" s="22"/>
      <c r="C20" s="44" t="s">
        <v>14</v>
      </c>
      <c r="D20" s="49">
        <v>9734725237</v>
      </c>
      <c r="E20" s="54"/>
      <c r="F20" s="49">
        <v>0</v>
      </c>
      <c r="G20" s="54"/>
      <c r="H20" s="49">
        <f>D20-F20</f>
        <v>9734725237</v>
      </c>
      <c r="I20" s="54"/>
      <c r="J20" s="49">
        <v>9734725237</v>
      </c>
      <c r="K20" s="54"/>
      <c r="L20" s="49">
        <v>0</v>
      </c>
      <c r="M20" s="54"/>
      <c r="N20" s="49">
        <f>J20-L20</f>
        <v>9734725237</v>
      </c>
      <c r="O20" s="35"/>
      <c r="P20" s="11" t="s">
        <v>64</v>
      </c>
      <c r="Q20" s="11"/>
      <c r="R20" s="11"/>
      <c r="S20" s="1"/>
      <c r="T20" s="1"/>
      <c r="U20" s="1"/>
      <c r="V20" s="1"/>
      <c r="W20" s="49"/>
      <c r="X20" s="29"/>
    </row>
    <row r="21" spans="1:24" ht="12.75">
      <c r="A21" s="22"/>
      <c r="B21" s="22"/>
      <c r="C21" s="11" t="s">
        <v>15</v>
      </c>
      <c r="D21" s="49">
        <v>4805808026</v>
      </c>
      <c r="E21" s="54"/>
      <c r="F21" s="49">
        <v>2859626347</v>
      </c>
      <c r="G21" s="54"/>
      <c r="H21" s="49">
        <f aca="true" t="shared" si="0" ref="H21:H26">D21-F21</f>
        <v>1946181679</v>
      </c>
      <c r="I21" s="54"/>
      <c r="J21" s="49">
        <v>4582952041</v>
      </c>
      <c r="K21" s="54"/>
      <c r="L21" s="49">
        <v>2598906243</v>
      </c>
      <c r="M21" s="54"/>
      <c r="N21" s="49">
        <f aca="true" t="shared" si="1" ref="N21:N26">J21-L21</f>
        <v>1984045798</v>
      </c>
      <c r="O21" s="35"/>
      <c r="P21" s="41" t="s">
        <v>65</v>
      </c>
      <c r="Q21" s="41"/>
      <c r="R21" s="41"/>
      <c r="S21" s="49">
        <v>2459770926</v>
      </c>
      <c r="T21" s="49"/>
      <c r="U21" s="49"/>
      <c r="V21" s="1"/>
      <c r="W21" s="49">
        <v>2459770926</v>
      </c>
      <c r="X21" s="29"/>
    </row>
    <row r="22" spans="1:24" ht="12.75">
      <c r="A22" s="22"/>
      <c r="B22" s="22"/>
      <c r="C22" s="11" t="s">
        <v>16</v>
      </c>
      <c r="D22" s="49"/>
      <c r="E22" s="54"/>
      <c r="F22" s="49"/>
      <c r="G22" s="54"/>
      <c r="H22" s="49">
        <f t="shared" si="0"/>
        <v>0</v>
      </c>
      <c r="I22" s="54"/>
      <c r="J22" s="49"/>
      <c r="K22" s="54"/>
      <c r="L22" s="49"/>
      <c r="M22" s="54"/>
      <c r="N22" s="49">
        <f t="shared" si="1"/>
        <v>0</v>
      </c>
      <c r="O22" s="35"/>
      <c r="P22" s="11" t="s">
        <v>66</v>
      </c>
      <c r="Q22" s="11"/>
      <c r="R22" s="11"/>
      <c r="S22" s="12">
        <v>458974759</v>
      </c>
      <c r="T22" s="49"/>
      <c r="U22" s="49"/>
      <c r="V22" s="1"/>
      <c r="W22" s="12">
        <v>565958300</v>
      </c>
      <c r="X22" s="29"/>
    </row>
    <row r="23" spans="1:24" ht="13.5" thickBot="1">
      <c r="A23" s="22"/>
      <c r="B23" s="22"/>
      <c r="C23" s="41" t="s">
        <v>17</v>
      </c>
      <c r="D23" s="9">
        <v>47029165337</v>
      </c>
      <c r="E23" s="8"/>
      <c r="F23" s="9">
        <v>31132776591</v>
      </c>
      <c r="G23" s="8"/>
      <c r="H23" s="49">
        <f t="shared" si="0"/>
        <v>15896388746</v>
      </c>
      <c r="I23" s="8"/>
      <c r="J23" s="9">
        <v>45011209537</v>
      </c>
      <c r="K23" s="8"/>
      <c r="L23" s="9">
        <v>28262656483</v>
      </c>
      <c r="M23" s="8"/>
      <c r="N23" s="49">
        <f t="shared" si="1"/>
        <v>16748553054</v>
      </c>
      <c r="O23" s="35"/>
      <c r="S23" s="17">
        <f>SUM(S21:S22)</f>
        <v>2918745685</v>
      </c>
      <c r="T23" s="49"/>
      <c r="U23" s="49"/>
      <c r="V23" s="1"/>
      <c r="W23" s="17">
        <f>SUM(W21:W22)</f>
        <v>3025729226</v>
      </c>
      <c r="X23" s="29"/>
    </row>
    <row r="24" spans="1:24" ht="13.5" thickTop="1">
      <c r="A24" s="22"/>
      <c r="B24" s="22"/>
      <c r="C24" s="11" t="s">
        <v>18</v>
      </c>
      <c r="D24" s="9">
        <v>817943118</v>
      </c>
      <c r="E24" s="8"/>
      <c r="F24" s="9">
        <v>337722597</v>
      </c>
      <c r="G24" s="8"/>
      <c r="H24" s="49">
        <f t="shared" si="0"/>
        <v>480220521</v>
      </c>
      <c r="I24" s="8"/>
      <c r="J24" s="9">
        <v>663626959</v>
      </c>
      <c r="K24" s="8"/>
      <c r="L24" s="9">
        <v>265394605</v>
      </c>
      <c r="M24" s="8"/>
      <c r="N24" s="49">
        <f t="shared" si="1"/>
        <v>398232354</v>
      </c>
      <c r="O24" s="35"/>
      <c r="P24" s="40" t="s">
        <v>67</v>
      </c>
      <c r="Q24" s="40"/>
      <c r="R24" s="40"/>
      <c r="S24" s="1"/>
      <c r="T24" s="1"/>
      <c r="U24" s="1"/>
      <c r="V24" s="1"/>
      <c r="W24" s="1"/>
      <c r="X24" s="29"/>
    </row>
    <row r="25" spans="1:24" ht="12.75">
      <c r="A25" s="22"/>
      <c r="B25" s="22"/>
      <c r="C25" s="11" t="s">
        <v>19</v>
      </c>
      <c r="D25" s="9">
        <v>1340387801</v>
      </c>
      <c r="E25" s="8"/>
      <c r="F25" s="9">
        <v>738891124</v>
      </c>
      <c r="G25" s="8"/>
      <c r="H25" s="49">
        <f t="shared" si="0"/>
        <v>601496677</v>
      </c>
      <c r="I25" s="8"/>
      <c r="J25" s="9">
        <v>1238943222</v>
      </c>
      <c r="K25" s="8"/>
      <c r="L25" s="9">
        <v>590006961</v>
      </c>
      <c r="M25" s="8"/>
      <c r="N25" s="49">
        <f t="shared" si="1"/>
        <v>648936261</v>
      </c>
      <c r="O25" s="35"/>
      <c r="P25" s="11" t="s">
        <v>68</v>
      </c>
      <c r="Q25" s="11"/>
      <c r="R25" s="11"/>
      <c r="S25" s="49">
        <v>1003001756</v>
      </c>
      <c r="T25" s="49"/>
      <c r="U25" s="49"/>
      <c r="V25" s="1"/>
      <c r="W25" s="49">
        <v>1003001756</v>
      </c>
      <c r="X25" s="29"/>
    </row>
    <row r="26" spans="1:24" ht="12.75">
      <c r="A26" s="22"/>
      <c r="B26" s="22"/>
      <c r="C26" s="11" t="s">
        <v>20</v>
      </c>
      <c r="D26" s="12">
        <v>1011776277</v>
      </c>
      <c r="E26" s="8"/>
      <c r="F26" s="12">
        <v>0</v>
      </c>
      <c r="G26" s="8"/>
      <c r="H26" s="12">
        <f t="shared" si="0"/>
        <v>1011776277</v>
      </c>
      <c r="I26" s="8"/>
      <c r="J26" s="12">
        <v>838364554</v>
      </c>
      <c r="K26" s="8"/>
      <c r="L26" s="12">
        <v>0</v>
      </c>
      <c r="M26" s="8"/>
      <c r="N26" s="57">
        <f t="shared" si="1"/>
        <v>838364554</v>
      </c>
      <c r="O26" s="35"/>
      <c r="P26" s="11" t="s">
        <v>69</v>
      </c>
      <c r="Q26" s="11"/>
      <c r="R26" s="11"/>
      <c r="S26" s="49">
        <v>882521638</v>
      </c>
      <c r="T26" s="49"/>
      <c r="U26" s="49"/>
      <c r="V26" s="1"/>
      <c r="W26" s="49">
        <v>882521638</v>
      </c>
      <c r="X26" s="29"/>
    </row>
    <row r="27" spans="1:24" ht="13.5" thickBot="1">
      <c r="A27" s="22"/>
      <c r="B27" s="22"/>
      <c r="C27" s="43" t="s">
        <v>107</v>
      </c>
      <c r="D27" s="17">
        <f>SUM(D20:D26)</f>
        <v>64739805796</v>
      </c>
      <c r="E27" s="8"/>
      <c r="F27" s="17">
        <f>SUM(F20:F26)</f>
        <v>35069016659</v>
      </c>
      <c r="G27" s="8"/>
      <c r="H27" s="17">
        <f>SUM(H20:H26)</f>
        <v>29670789137</v>
      </c>
      <c r="I27" s="8"/>
      <c r="J27" s="17">
        <f>SUM(J20:J26)</f>
        <v>62069821550</v>
      </c>
      <c r="K27" s="8"/>
      <c r="L27" s="17">
        <f>SUM(L20:L26)</f>
        <v>31716964292</v>
      </c>
      <c r="M27" s="8"/>
      <c r="N27" s="17">
        <f>SUM(N20:N26)</f>
        <v>30352857258</v>
      </c>
      <c r="O27" s="35"/>
      <c r="P27" s="11" t="s">
        <v>70</v>
      </c>
      <c r="Q27" s="11"/>
      <c r="R27" s="11"/>
      <c r="S27" s="49"/>
      <c r="T27" s="49"/>
      <c r="U27" s="49"/>
      <c r="V27" s="1"/>
      <c r="W27" s="49"/>
      <c r="X27" s="29"/>
    </row>
    <row r="28" spans="1:24" ht="13.5" thickTop="1">
      <c r="A28" s="22"/>
      <c r="B28" s="22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35"/>
      <c r="P28" s="41" t="s">
        <v>71</v>
      </c>
      <c r="Q28" s="41"/>
      <c r="R28" s="41"/>
      <c r="S28" s="12">
        <v>6202774300</v>
      </c>
      <c r="T28" s="49"/>
      <c r="U28" s="49"/>
      <c r="V28" s="1"/>
      <c r="W28" s="12">
        <v>6202774300</v>
      </c>
      <c r="X28" s="29"/>
    </row>
    <row r="29" spans="1:24" ht="13.5" thickBot="1">
      <c r="A29" s="22"/>
      <c r="B29" s="22"/>
      <c r="C29" s="50" t="s">
        <v>21</v>
      </c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35"/>
      <c r="S29" s="55">
        <f>SUM(S25:S28)</f>
        <v>8088297694</v>
      </c>
      <c r="T29" s="49"/>
      <c r="U29" s="49"/>
      <c r="V29" s="1"/>
      <c r="W29" s="55">
        <f>SUM(W25:W28)</f>
        <v>8088297694</v>
      </c>
      <c r="X29" s="29"/>
    </row>
    <row r="30" spans="1:24" ht="13.5" thickTop="1">
      <c r="A30" s="22"/>
      <c r="B30" s="22"/>
      <c r="C30" s="42" t="s">
        <v>22</v>
      </c>
      <c r="D30" s="9"/>
      <c r="E30" s="8"/>
      <c r="F30" s="9"/>
      <c r="G30" s="8"/>
      <c r="H30" s="9"/>
      <c r="I30" s="8"/>
      <c r="J30" s="9"/>
      <c r="K30" s="8"/>
      <c r="L30" s="9"/>
      <c r="M30" s="8"/>
      <c r="N30" s="9"/>
      <c r="O30" s="35"/>
      <c r="P30" s="40" t="s">
        <v>73</v>
      </c>
      <c r="Q30" s="40"/>
      <c r="R30" s="40"/>
      <c r="S30" s="49"/>
      <c r="T30" s="49"/>
      <c r="U30" s="49"/>
      <c r="V30" s="1"/>
      <c r="W30" s="49"/>
      <c r="X30" s="29"/>
    </row>
    <row r="31" spans="1:24" ht="12.75">
      <c r="A31" s="22"/>
      <c r="B31" s="22"/>
      <c r="C31" s="44" t="s">
        <v>23</v>
      </c>
      <c r="D31" s="49"/>
      <c r="E31" s="54"/>
      <c r="F31" s="49"/>
      <c r="G31" s="54"/>
      <c r="H31" s="49">
        <v>1550900000</v>
      </c>
      <c r="I31" s="54"/>
      <c r="J31" s="49"/>
      <c r="K31" s="54"/>
      <c r="L31" s="49"/>
      <c r="M31" s="54"/>
      <c r="N31" s="49">
        <v>1550900000</v>
      </c>
      <c r="O31" s="35"/>
      <c r="P31" s="41" t="s">
        <v>72</v>
      </c>
      <c r="Q31" s="41"/>
      <c r="R31" s="41"/>
      <c r="S31" s="12">
        <v>0</v>
      </c>
      <c r="T31" s="49"/>
      <c r="U31" s="49"/>
      <c r="V31" s="1"/>
      <c r="W31" s="12">
        <v>304217427</v>
      </c>
      <c r="X31" s="29"/>
    </row>
    <row r="32" spans="1:24" ht="13.5" thickBot="1">
      <c r="A32" s="22"/>
      <c r="B32" s="22"/>
      <c r="C32" s="44" t="s">
        <v>24</v>
      </c>
      <c r="D32" s="49"/>
      <c r="E32" s="54"/>
      <c r="F32" s="49"/>
      <c r="G32" s="54"/>
      <c r="H32" s="12">
        <v>1633305062</v>
      </c>
      <c r="I32" s="54"/>
      <c r="J32" s="49"/>
      <c r="K32" s="54"/>
      <c r="L32" s="49"/>
      <c r="M32" s="54"/>
      <c r="N32" s="57">
        <v>1366290618</v>
      </c>
      <c r="O32" s="35"/>
      <c r="S32" s="17">
        <f>SUM(S31)</f>
        <v>0</v>
      </c>
      <c r="T32" s="49"/>
      <c r="U32" s="49"/>
      <c r="V32" s="1"/>
      <c r="W32" s="17">
        <f>SUM(W31)</f>
        <v>304217427</v>
      </c>
      <c r="X32" s="29"/>
    </row>
    <row r="33" spans="1:24" ht="14.25" thickBot="1" thickTop="1">
      <c r="A33" s="22"/>
      <c r="B33" s="22"/>
      <c r="D33" s="49"/>
      <c r="E33" s="54"/>
      <c r="F33" s="49"/>
      <c r="G33" s="54"/>
      <c r="H33" s="55">
        <f>SUM(H31:H32)</f>
        <v>3184205062</v>
      </c>
      <c r="I33" s="54"/>
      <c r="J33" s="49"/>
      <c r="K33" s="54"/>
      <c r="L33" s="49"/>
      <c r="M33" s="54"/>
      <c r="N33" s="58">
        <f>SUM(N31:N32)</f>
        <v>2917190618</v>
      </c>
      <c r="O33" s="35"/>
      <c r="P33" s="43" t="s">
        <v>74</v>
      </c>
      <c r="Q33" s="43"/>
      <c r="R33" s="43"/>
      <c r="S33" s="60">
        <f>S15+S23+S29+S32</f>
        <v>19023883379</v>
      </c>
      <c r="T33" s="49"/>
      <c r="U33" s="49"/>
      <c r="V33" s="1"/>
      <c r="W33" s="60">
        <f>W15+W23+W29+W32</f>
        <v>19435084347</v>
      </c>
      <c r="X33" s="29"/>
    </row>
    <row r="34" spans="1:24" ht="14.25" thickBot="1" thickTop="1">
      <c r="A34" s="22"/>
      <c r="B34" s="22"/>
      <c r="C34" s="43" t="s">
        <v>49</v>
      </c>
      <c r="D34" s="49"/>
      <c r="E34" s="54"/>
      <c r="F34" s="49"/>
      <c r="G34" s="54"/>
      <c r="H34" s="17">
        <f>H27+H33</f>
        <v>32854994199</v>
      </c>
      <c r="I34" s="54"/>
      <c r="J34" s="49"/>
      <c r="K34" s="54"/>
      <c r="L34" s="49"/>
      <c r="M34" s="54"/>
      <c r="N34" s="59">
        <f>N27+N33</f>
        <v>33270047876</v>
      </c>
      <c r="O34" s="35"/>
      <c r="P34" s="41"/>
      <c r="Q34" s="41"/>
      <c r="R34" s="41"/>
      <c r="S34" s="61"/>
      <c r="T34" s="61"/>
      <c r="U34" s="61"/>
      <c r="V34" s="1"/>
      <c r="W34" s="49"/>
      <c r="X34" s="29"/>
    </row>
    <row r="35" spans="1:24" ht="13.5" thickTop="1">
      <c r="A35" s="22"/>
      <c r="B35" s="22"/>
      <c r="C35" s="10" t="s">
        <v>25</v>
      </c>
      <c r="D35" s="49"/>
      <c r="E35" s="54"/>
      <c r="F35" s="49"/>
      <c r="G35" s="54"/>
      <c r="H35" s="49"/>
      <c r="I35" s="54"/>
      <c r="J35" s="49"/>
      <c r="K35" s="54"/>
      <c r="L35" s="49"/>
      <c r="M35" s="54"/>
      <c r="N35" s="49"/>
      <c r="O35" s="35"/>
      <c r="P35" s="10" t="s">
        <v>77</v>
      </c>
      <c r="Q35" s="10"/>
      <c r="R35" s="10"/>
      <c r="S35" s="49"/>
      <c r="T35" s="49"/>
      <c r="U35" s="49"/>
      <c r="V35" s="1"/>
      <c r="W35" s="49"/>
      <c r="X35" s="29"/>
    </row>
    <row r="36" spans="1:24" ht="12.75">
      <c r="A36" s="22"/>
      <c r="B36" s="22"/>
      <c r="C36" s="40" t="s">
        <v>26</v>
      </c>
      <c r="D36" s="49"/>
      <c r="E36" s="54"/>
      <c r="F36" s="49"/>
      <c r="G36" s="54"/>
      <c r="H36" s="49"/>
      <c r="I36" s="54"/>
      <c r="J36" s="49"/>
      <c r="K36" s="54"/>
      <c r="L36" s="49"/>
      <c r="M36" s="54"/>
      <c r="N36" s="49"/>
      <c r="O36" s="35"/>
      <c r="P36" s="11" t="s">
        <v>78</v>
      </c>
      <c r="Q36" s="11"/>
      <c r="R36" s="11"/>
      <c r="S36" s="49"/>
      <c r="T36" s="49"/>
      <c r="U36" s="49"/>
      <c r="V36" s="1"/>
      <c r="W36" s="49"/>
      <c r="X36" s="29"/>
    </row>
    <row r="37" spans="1:24" ht="12.75">
      <c r="A37" s="22"/>
      <c r="B37" s="22"/>
      <c r="C37" s="44" t="s">
        <v>27</v>
      </c>
      <c r="D37" s="49"/>
      <c r="E37" s="54"/>
      <c r="F37" s="49"/>
      <c r="G37" s="54"/>
      <c r="H37" s="49">
        <v>1875782851</v>
      </c>
      <c r="I37" s="54"/>
      <c r="J37" s="49"/>
      <c r="K37" s="54"/>
      <c r="L37" s="49"/>
      <c r="M37" s="54"/>
      <c r="N37" s="49">
        <v>3258153378</v>
      </c>
      <c r="O37" s="35"/>
      <c r="P37" s="41" t="s">
        <v>79</v>
      </c>
      <c r="Q37" s="41"/>
      <c r="R37" s="41"/>
      <c r="S37" s="49">
        <v>1472996890</v>
      </c>
      <c r="T37" s="49"/>
      <c r="U37" s="49"/>
      <c r="V37" s="1"/>
      <c r="W37" s="49">
        <v>1472996890</v>
      </c>
      <c r="X37" s="29"/>
    </row>
    <row r="38" spans="1:24" ht="12.75">
      <c r="A38" s="22"/>
      <c r="B38" s="22"/>
      <c r="C38" s="44" t="s">
        <v>28</v>
      </c>
      <c r="D38" s="49"/>
      <c r="E38" s="54"/>
      <c r="F38" s="49"/>
      <c r="G38" s="54"/>
      <c r="I38" s="54"/>
      <c r="J38" s="49"/>
      <c r="K38" s="54"/>
      <c r="L38" s="49"/>
      <c r="M38" s="54"/>
      <c r="O38" s="35"/>
      <c r="P38" s="11" t="s">
        <v>80</v>
      </c>
      <c r="Q38" s="11"/>
      <c r="R38" s="11"/>
      <c r="S38" s="12">
        <v>898003774</v>
      </c>
      <c r="T38" s="49"/>
      <c r="U38" s="49"/>
      <c r="V38" s="1"/>
      <c r="W38" s="12">
        <v>201762538</v>
      </c>
      <c r="X38" s="29"/>
    </row>
    <row r="39" spans="1:24" ht="13.5" thickBot="1">
      <c r="A39" s="22"/>
      <c r="B39" s="22"/>
      <c r="C39" s="45" t="s">
        <v>29</v>
      </c>
      <c r="D39" s="49"/>
      <c r="E39" s="54"/>
      <c r="F39" s="49"/>
      <c r="G39" s="54"/>
      <c r="H39" s="49">
        <v>15291028175</v>
      </c>
      <c r="I39" s="54"/>
      <c r="J39" s="49"/>
      <c r="K39" s="54"/>
      <c r="L39" s="49"/>
      <c r="M39" s="54"/>
      <c r="N39" s="49">
        <v>11314639390</v>
      </c>
      <c r="O39" s="35"/>
      <c r="P39" s="43" t="s">
        <v>12</v>
      </c>
      <c r="Q39" s="43"/>
      <c r="R39" s="43"/>
      <c r="S39" s="55">
        <f>SUM(S37:S38)</f>
        <v>2371000664</v>
      </c>
      <c r="T39" s="49"/>
      <c r="U39" s="49"/>
      <c r="V39" s="1"/>
      <c r="W39" s="55">
        <f>SUM(W37:W38)</f>
        <v>1674759428</v>
      </c>
      <c r="X39" s="29"/>
    </row>
    <row r="40" spans="1:24" ht="13.5" thickTop="1">
      <c r="A40" s="22"/>
      <c r="B40" s="22"/>
      <c r="C40" s="44" t="s">
        <v>30</v>
      </c>
      <c r="D40" s="49"/>
      <c r="E40" s="54"/>
      <c r="F40" s="49"/>
      <c r="G40" s="54"/>
      <c r="H40" s="49"/>
      <c r="I40" s="54"/>
      <c r="J40" s="49"/>
      <c r="K40" s="54"/>
      <c r="L40" s="49"/>
      <c r="M40" s="54"/>
      <c r="N40" s="49"/>
      <c r="O40" s="35"/>
      <c r="P40" s="11"/>
      <c r="Q40" s="11"/>
      <c r="R40" s="11"/>
      <c r="S40" s="49"/>
      <c r="T40" s="49"/>
      <c r="U40" s="49"/>
      <c r="V40" s="1"/>
      <c r="W40" s="49"/>
      <c r="X40" s="29"/>
    </row>
    <row r="41" spans="1:24" ht="12.75">
      <c r="A41" s="22"/>
      <c r="B41" s="22"/>
      <c r="C41" s="45" t="s">
        <v>31</v>
      </c>
      <c r="D41" s="49"/>
      <c r="E41" s="54"/>
      <c r="F41" s="49"/>
      <c r="G41" s="54"/>
      <c r="H41" s="49">
        <v>10159082951</v>
      </c>
      <c r="I41" s="54"/>
      <c r="J41" s="49"/>
      <c r="K41" s="54"/>
      <c r="L41" s="49"/>
      <c r="M41" s="54"/>
      <c r="N41" s="49">
        <v>13034703931</v>
      </c>
      <c r="O41" s="35"/>
      <c r="P41" s="10" t="s">
        <v>81</v>
      </c>
      <c r="Q41" s="10"/>
      <c r="R41" s="10"/>
      <c r="S41" s="49"/>
      <c r="T41" s="49"/>
      <c r="U41" s="49"/>
      <c r="V41" s="1"/>
      <c r="W41" s="49"/>
      <c r="X41" s="29"/>
    </row>
    <row r="42" spans="1:24" ht="12.75">
      <c r="A42" s="22"/>
      <c r="B42" s="22"/>
      <c r="C42" s="44" t="s">
        <v>32</v>
      </c>
      <c r="D42" s="49"/>
      <c r="E42" s="54"/>
      <c r="F42" s="49"/>
      <c r="G42" s="54"/>
      <c r="H42" s="12">
        <v>3169342418</v>
      </c>
      <c r="I42" s="54"/>
      <c r="J42" s="49"/>
      <c r="K42" s="54"/>
      <c r="L42" s="49"/>
      <c r="M42" s="54"/>
      <c r="N42" s="12">
        <v>39069714</v>
      </c>
      <c r="O42" s="35"/>
      <c r="P42" s="40" t="s">
        <v>82</v>
      </c>
      <c r="Q42" s="40"/>
      <c r="R42" s="40"/>
      <c r="S42" s="49"/>
      <c r="T42" s="49"/>
      <c r="U42" s="49"/>
      <c r="V42" s="1"/>
      <c r="W42" s="49"/>
      <c r="X42" s="29"/>
    </row>
    <row r="43" spans="1:24" ht="13.5" thickBot="1">
      <c r="A43" s="22"/>
      <c r="B43" s="22"/>
      <c r="D43" s="49"/>
      <c r="E43" s="54"/>
      <c r="F43" s="49"/>
      <c r="G43" s="54"/>
      <c r="H43" s="55">
        <f>SUM(H37:H42)</f>
        <v>30495236395</v>
      </c>
      <c r="I43" s="54"/>
      <c r="J43" s="49"/>
      <c r="K43" s="54"/>
      <c r="L43" s="49"/>
      <c r="M43" s="54"/>
      <c r="N43" s="55">
        <f>SUM(N37:N42)</f>
        <v>27646566413</v>
      </c>
      <c r="O43" s="35"/>
      <c r="P43" s="11" t="s">
        <v>83</v>
      </c>
      <c r="Q43" s="11"/>
      <c r="R43" s="11"/>
      <c r="S43" s="49">
        <v>887137551</v>
      </c>
      <c r="T43" s="56"/>
      <c r="U43" s="11"/>
      <c r="V43" s="11"/>
      <c r="W43" s="49">
        <v>3975021970</v>
      </c>
      <c r="X43" s="29"/>
    </row>
    <row r="44" spans="1:24" ht="13.5" thickTop="1">
      <c r="A44" s="22"/>
      <c r="B44" s="22"/>
      <c r="C44" s="40" t="s">
        <v>33</v>
      </c>
      <c r="D44" s="49"/>
      <c r="E44" s="54"/>
      <c r="F44" s="49"/>
      <c r="G44" s="54"/>
      <c r="H44" s="49"/>
      <c r="I44" s="54"/>
      <c r="J44" s="49"/>
      <c r="K44" s="54"/>
      <c r="L44" s="49"/>
      <c r="M44" s="54"/>
      <c r="N44" s="49"/>
      <c r="O44" s="35"/>
      <c r="P44" s="11" t="s">
        <v>84</v>
      </c>
      <c r="Q44" s="49">
        <v>2787681296</v>
      </c>
      <c r="R44" s="11"/>
      <c r="S44" s="62"/>
      <c r="T44" s="62"/>
      <c r="U44" s="49">
        <v>3498506620</v>
      </c>
      <c r="V44" s="11"/>
      <c r="W44" s="62"/>
      <c r="X44" s="29"/>
    </row>
    <row r="45" spans="1:24" ht="12.75">
      <c r="A45" s="22"/>
      <c r="B45" s="22"/>
      <c r="C45" s="44" t="s">
        <v>34</v>
      </c>
      <c r="D45" s="47"/>
      <c r="E45" s="1"/>
      <c r="F45" s="49">
        <v>44178498540</v>
      </c>
      <c r="G45" s="1"/>
      <c r="H45" s="47"/>
      <c r="I45" s="1"/>
      <c r="J45" s="47"/>
      <c r="K45" s="1"/>
      <c r="L45" s="49">
        <v>74565202507</v>
      </c>
      <c r="M45" s="1"/>
      <c r="N45" s="47"/>
      <c r="O45" s="35"/>
      <c r="P45" s="45" t="s">
        <v>85</v>
      </c>
      <c r="Q45" s="12">
        <v>129562723</v>
      </c>
      <c r="R45" s="45"/>
      <c r="S45" s="49">
        <f>Q44-Q45</f>
        <v>2658118573</v>
      </c>
      <c r="T45" s="49"/>
      <c r="U45" s="12">
        <v>265105261</v>
      </c>
      <c r="V45" s="45"/>
      <c r="W45" s="49">
        <f>U44-U45</f>
        <v>3233401359</v>
      </c>
      <c r="X45" s="29"/>
    </row>
    <row r="46" spans="1:24" ht="12.75">
      <c r="A46" s="22"/>
      <c r="B46" s="22"/>
      <c r="C46" s="45" t="s">
        <v>35</v>
      </c>
      <c r="D46" s="49"/>
      <c r="E46" s="13"/>
      <c r="F46" s="12">
        <v>150000000</v>
      </c>
      <c r="G46" s="13"/>
      <c r="H46" s="49">
        <f>F45-F46</f>
        <v>44028498540</v>
      </c>
      <c r="I46" s="13"/>
      <c r="J46" s="49"/>
      <c r="K46" s="13"/>
      <c r="L46" s="12">
        <v>0</v>
      </c>
      <c r="M46" s="13"/>
      <c r="N46" s="49">
        <f>L45-L46</f>
        <v>74565202507</v>
      </c>
      <c r="O46" s="35"/>
      <c r="P46" s="11" t="s">
        <v>86</v>
      </c>
      <c r="Q46" s="11"/>
      <c r="R46" s="11"/>
      <c r="S46" s="12">
        <v>616000</v>
      </c>
      <c r="T46" s="49"/>
      <c r="U46" s="11"/>
      <c r="V46" s="11"/>
      <c r="W46" s="12">
        <v>121380616</v>
      </c>
      <c r="X46" s="29"/>
    </row>
    <row r="47" spans="1:24" ht="13.5" thickBot="1">
      <c r="A47" s="22"/>
      <c r="B47" s="22"/>
      <c r="C47" s="44" t="s">
        <v>36</v>
      </c>
      <c r="D47" s="49"/>
      <c r="E47" s="13"/>
      <c r="F47" s="49"/>
      <c r="G47" s="13"/>
      <c r="H47" s="49">
        <v>500000</v>
      </c>
      <c r="I47" s="13"/>
      <c r="J47" s="49"/>
      <c r="K47" s="13"/>
      <c r="L47" s="49"/>
      <c r="M47" s="13"/>
      <c r="N47" s="49">
        <v>0</v>
      </c>
      <c r="O47" s="35"/>
      <c r="S47" s="55">
        <f>SUM(S43:S46)</f>
        <v>3545872124</v>
      </c>
      <c r="T47" s="49"/>
      <c r="W47" s="55">
        <f>SUM(W43:W46)</f>
        <v>7329803945</v>
      </c>
      <c r="X47" s="29"/>
    </row>
    <row r="48" spans="1:24" ht="13.5" thickTop="1">
      <c r="A48" s="22"/>
      <c r="B48" s="22"/>
      <c r="C48" s="44" t="s">
        <v>157</v>
      </c>
      <c r="D48" s="49"/>
      <c r="E48" s="13"/>
      <c r="F48" s="49"/>
      <c r="G48" s="13"/>
      <c r="H48" s="49">
        <v>253713392</v>
      </c>
      <c r="I48" s="13"/>
      <c r="J48" s="49"/>
      <c r="K48" s="13"/>
      <c r="L48" s="49"/>
      <c r="M48" s="13"/>
      <c r="N48" s="49">
        <v>7959114</v>
      </c>
      <c r="O48" s="35"/>
      <c r="P48" s="40" t="s">
        <v>87</v>
      </c>
      <c r="S48" s="56"/>
      <c r="T48" s="56"/>
      <c r="U48" s="56"/>
      <c r="V48" s="1"/>
      <c r="W48" s="56"/>
      <c r="X48" s="29"/>
    </row>
    <row r="49" spans="1:24" ht="12.75">
      <c r="A49" s="22"/>
      <c r="B49" s="22"/>
      <c r="C49" s="44" t="s">
        <v>37</v>
      </c>
      <c r="D49" s="49"/>
      <c r="E49" s="13"/>
      <c r="F49" s="49"/>
      <c r="G49" s="13"/>
      <c r="H49" s="49">
        <v>1306023</v>
      </c>
      <c r="I49" s="13"/>
      <c r="J49" s="49"/>
      <c r="K49" s="13"/>
      <c r="L49" s="49"/>
      <c r="M49" s="13"/>
      <c r="N49" s="49">
        <v>1306023</v>
      </c>
      <c r="O49" s="35"/>
      <c r="P49" s="11" t="s">
        <v>88</v>
      </c>
      <c r="Q49" s="40"/>
      <c r="R49" s="40"/>
      <c r="S49" s="49">
        <v>11190999861</v>
      </c>
      <c r="T49" s="49"/>
      <c r="U49" s="40"/>
      <c r="V49" s="40"/>
      <c r="W49" s="49">
        <v>17920468918</v>
      </c>
      <c r="X49" s="29"/>
    </row>
    <row r="50" spans="1:24" ht="12.75">
      <c r="A50" s="22"/>
      <c r="B50" s="22"/>
      <c r="C50" s="44" t="s">
        <v>38</v>
      </c>
      <c r="D50" s="49"/>
      <c r="E50" s="13"/>
      <c r="F50" s="49"/>
      <c r="G50" s="13"/>
      <c r="H50" s="49"/>
      <c r="I50" s="13"/>
      <c r="J50" s="49"/>
      <c r="K50" s="13"/>
      <c r="L50" s="49"/>
      <c r="M50" s="13"/>
      <c r="N50" s="49"/>
      <c r="O50" s="35"/>
      <c r="P50" s="11" t="s">
        <v>89</v>
      </c>
      <c r="Q50" s="63">
        <v>1214890068</v>
      </c>
      <c r="R50" s="11"/>
      <c r="S50" s="49"/>
      <c r="T50" s="49"/>
      <c r="U50" s="63">
        <v>1111741868</v>
      </c>
      <c r="V50" s="11"/>
      <c r="W50" s="49"/>
      <c r="X50" s="29"/>
    </row>
    <row r="51" spans="1:24" ht="12.75">
      <c r="A51" s="22"/>
      <c r="B51" s="22"/>
      <c r="C51" s="45" t="s">
        <v>39</v>
      </c>
      <c r="D51" s="49"/>
      <c r="E51" s="13"/>
      <c r="F51" s="49"/>
      <c r="G51" s="13"/>
      <c r="H51" s="49">
        <v>985967777</v>
      </c>
      <c r="I51" s="13"/>
      <c r="J51" s="49"/>
      <c r="K51" s="13"/>
      <c r="L51" s="49"/>
      <c r="M51" s="13"/>
      <c r="N51" s="49">
        <v>985967777</v>
      </c>
      <c r="O51" s="35"/>
      <c r="P51" s="45" t="s">
        <v>85</v>
      </c>
      <c r="Q51" s="64">
        <v>135542538</v>
      </c>
      <c r="R51" s="11"/>
      <c r="S51" s="49">
        <f>Q50-Q51</f>
        <v>1079347530</v>
      </c>
      <c r="T51" s="49"/>
      <c r="U51" s="64">
        <v>183381085</v>
      </c>
      <c r="V51" s="11"/>
      <c r="W51" s="49">
        <f>U50-U51</f>
        <v>928360783</v>
      </c>
      <c r="X51" s="29"/>
    </row>
    <row r="52" spans="1:24" ht="12.75">
      <c r="A52" s="22"/>
      <c r="B52" s="22"/>
      <c r="C52" s="44" t="s">
        <v>40</v>
      </c>
      <c r="D52" s="49"/>
      <c r="E52" s="13"/>
      <c r="F52" s="49"/>
      <c r="G52" s="13"/>
      <c r="H52" s="49">
        <v>25934000</v>
      </c>
      <c r="I52" s="13"/>
      <c r="J52" s="49"/>
      <c r="K52" s="13"/>
      <c r="L52" s="49"/>
      <c r="M52" s="13"/>
      <c r="N52" s="49">
        <v>7694000</v>
      </c>
      <c r="O52" s="35"/>
      <c r="P52" s="11" t="s">
        <v>90</v>
      </c>
      <c r="Q52" s="45"/>
      <c r="R52" s="45"/>
      <c r="S52" s="49">
        <v>81314808298</v>
      </c>
      <c r="T52" s="49"/>
      <c r="U52" s="45"/>
      <c r="V52" s="45"/>
      <c r="W52" s="49">
        <v>94119470736</v>
      </c>
      <c r="X52" s="29"/>
    </row>
    <row r="53" spans="1:24" ht="12.75">
      <c r="A53" s="22"/>
      <c r="B53" s="22"/>
      <c r="C53" s="44" t="s">
        <v>41</v>
      </c>
      <c r="D53" s="49"/>
      <c r="E53" s="13"/>
      <c r="F53" s="49"/>
      <c r="G53" s="13"/>
      <c r="H53" s="49">
        <v>175516709</v>
      </c>
      <c r="I53" s="13"/>
      <c r="J53" s="49"/>
      <c r="K53" s="13"/>
      <c r="L53" s="49"/>
      <c r="M53" s="13"/>
      <c r="N53" s="49">
        <v>296725459</v>
      </c>
      <c r="O53" s="35"/>
      <c r="P53" s="11" t="s">
        <v>91</v>
      </c>
      <c r="Q53" s="11"/>
      <c r="R53" s="11"/>
      <c r="S53" s="49">
        <v>80077776</v>
      </c>
      <c r="T53" s="49"/>
      <c r="U53" s="11"/>
      <c r="V53" s="11"/>
      <c r="W53" s="49">
        <v>177095</v>
      </c>
      <c r="X53" s="29"/>
    </row>
    <row r="54" spans="1:24" ht="12.75">
      <c r="A54" s="22"/>
      <c r="B54" s="22"/>
      <c r="C54" s="44" t="s">
        <v>42</v>
      </c>
      <c r="D54" s="49"/>
      <c r="E54" s="13"/>
      <c r="F54" s="49"/>
      <c r="G54" s="13"/>
      <c r="H54" s="49">
        <v>14499903101</v>
      </c>
      <c r="I54" s="13"/>
      <c r="J54" s="49"/>
      <c r="K54" s="13"/>
      <c r="L54" s="49"/>
      <c r="M54" s="13"/>
      <c r="N54" s="49">
        <v>14989124393</v>
      </c>
      <c r="O54" s="35"/>
      <c r="P54" s="11" t="s">
        <v>92</v>
      </c>
      <c r="Q54" s="11"/>
      <c r="R54" s="11"/>
      <c r="S54" s="49">
        <v>797374204</v>
      </c>
      <c r="T54" s="49"/>
      <c r="U54" s="11"/>
      <c r="V54" s="11"/>
      <c r="W54" s="49">
        <v>266332455</v>
      </c>
      <c r="X54" s="29"/>
    </row>
    <row r="55" spans="1:24" ht="12.75">
      <c r="A55" s="22"/>
      <c r="B55" s="22"/>
      <c r="C55" s="44" t="s">
        <v>43</v>
      </c>
      <c r="D55" s="49"/>
      <c r="E55" s="13"/>
      <c r="F55" s="49"/>
      <c r="G55" s="13"/>
      <c r="H55" s="12">
        <v>31991223</v>
      </c>
      <c r="I55" s="13"/>
      <c r="J55" s="49"/>
      <c r="K55" s="13"/>
      <c r="L55" s="49"/>
      <c r="M55" s="13"/>
      <c r="N55" s="12">
        <v>1739412</v>
      </c>
      <c r="O55" s="35"/>
      <c r="P55" s="11" t="s">
        <v>93</v>
      </c>
      <c r="Q55" s="11"/>
      <c r="R55" s="11"/>
      <c r="S55" s="49">
        <v>484065161</v>
      </c>
      <c r="T55" s="49"/>
      <c r="U55" s="11"/>
      <c r="V55" s="11"/>
      <c r="W55" s="49">
        <v>486544546</v>
      </c>
      <c r="X55" s="29"/>
    </row>
    <row r="56" spans="1:24" ht="13.5" thickBot="1">
      <c r="A56" s="22"/>
      <c r="B56" s="22"/>
      <c r="C56" s="44"/>
      <c r="D56" s="49"/>
      <c r="E56" s="13"/>
      <c r="F56" s="49"/>
      <c r="G56" s="13"/>
      <c r="H56" s="55">
        <f>SUM(H46:H55)</f>
        <v>60003330765</v>
      </c>
      <c r="I56" s="13"/>
      <c r="J56" s="49"/>
      <c r="K56" s="13"/>
      <c r="L56" s="49"/>
      <c r="M56" s="13"/>
      <c r="N56" s="55">
        <f>SUM(N46:N55)</f>
        <v>90855718685</v>
      </c>
      <c r="O56" s="35"/>
      <c r="P56" s="11" t="s">
        <v>94</v>
      </c>
      <c r="Q56" s="11"/>
      <c r="R56" s="11"/>
      <c r="S56" s="49"/>
      <c r="T56" s="49"/>
      <c r="U56" s="11"/>
      <c r="V56" s="11"/>
      <c r="W56" s="49"/>
      <c r="X56" s="29"/>
    </row>
    <row r="57" spans="1:24" ht="13.5" thickTop="1">
      <c r="A57" s="22"/>
      <c r="B57" s="22"/>
      <c r="C57" s="40" t="s">
        <v>156</v>
      </c>
      <c r="D57" s="49"/>
      <c r="E57" s="13"/>
      <c r="F57" s="49"/>
      <c r="G57" s="13"/>
      <c r="H57" s="49"/>
      <c r="I57" s="13"/>
      <c r="J57" s="49"/>
      <c r="K57" s="13"/>
      <c r="L57" s="49"/>
      <c r="M57" s="13"/>
      <c r="N57" s="49"/>
      <c r="O57" s="35"/>
      <c r="P57" s="41" t="s">
        <v>95</v>
      </c>
      <c r="Q57" s="11"/>
      <c r="R57" s="11"/>
      <c r="S57" s="49">
        <v>3458904769</v>
      </c>
      <c r="T57" s="49"/>
      <c r="U57" s="11"/>
      <c r="V57" s="11"/>
      <c r="W57" s="49">
        <v>8695715979</v>
      </c>
      <c r="X57" s="29"/>
    </row>
    <row r="58" spans="1:24" ht="12.75">
      <c r="A58" s="22"/>
      <c r="B58" s="22"/>
      <c r="C58" s="44" t="s">
        <v>44</v>
      </c>
      <c r="D58" s="49"/>
      <c r="E58" s="13"/>
      <c r="F58" s="49"/>
      <c r="G58" s="13"/>
      <c r="H58" s="49">
        <v>34712079</v>
      </c>
      <c r="I58" s="13"/>
      <c r="J58" s="49"/>
      <c r="K58" s="13"/>
      <c r="L58" s="49"/>
      <c r="M58" s="13"/>
      <c r="N58" s="49">
        <v>38651169</v>
      </c>
      <c r="O58" s="35"/>
      <c r="P58" s="11" t="s">
        <v>96</v>
      </c>
      <c r="Q58" s="41"/>
      <c r="R58" s="41"/>
      <c r="S58" s="12">
        <v>426821417</v>
      </c>
      <c r="T58" s="49"/>
      <c r="U58" s="41"/>
      <c r="V58" s="41"/>
      <c r="W58" s="12">
        <v>101694437</v>
      </c>
      <c r="X58" s="29"/>
    </row>
    <row r="59" spans="1:24" ht="13.5" thickBot="1">
      <c r="A59" s="22"/>
      <c r="B59" s="22"/>
      <c r="C59" s="44" t="s">
        <v>45</v>
      </c>
      <c r="D59" s="49"/>
      <c r="E59" s="13"/>
      <c r="F59" s="49"/>
      <c r="G59" s="13"/>
      <c r="H59" s="12">
        <v>2221456285</v>
      </c>
      <c r="I59" s="13"/>
      <c r="J59" s="49"/>
      <c r="K59" s="13"/>
      <c r="L59" s="49"/>
      <c r="M59" s="13"/>
      <c r="N59" s="12">
        <v>372493976</v>
      </c>
      <c r="O59" s="35"/>
      <c r="Q59" s="11"/>
      <c r="R59" s="11"/>
      <c r="S59" s="17">
        <f>SUM(S49:S58)</f>
        <v>98832399016</v>
      </c>
      <c r="T59" s="49"/>
      <c r="U59" s="11"/>
      <c r="V59" s="11"/>
      <c r="W59" s="17">
        <f>SUM(W49:W58)</f>
        <v>122518764949</v>
      </c>
      <c r="X59" s="29"/>
    </row>
    <row r="60" spans="1:24" ht="14.25" thickBot="1" thickTop="1">
      <c r="A60" s="22"/>
      <c r="B60" s="22"/>
      <c r="D60" s="49"/>
      <c r="E60" s="13"/>
      <c r="F60" s="49"/>
      <c r="G60" s="13"/>
      <c r="H60" s="55">
        <f>SUM(H58:H59)</f>
        <v>2256168364</v>
      </c>
      <c r="I60" s="13"/>
      <c r="J60" s="49"/>
      <c r="K60" s="13"/>
      <c r="L60" s="49"/>
      <c r="M60" s="13"/>
      <c r="N60" s="55">
        <f>SUM(N58:N59)</f>
        <v>411145145</v>
      </c>
      <c r="O60" s="35"/>
      <c r="P60" s="43" t="s">
        <v>97</v>
      </c>
      <c r="S60" s="17">
        <f>S47+S59</f>
        <v>102378271140</v>
      </c>
      <c r="T60" s="49"/>
      <c r="W60" s="17">
        <f>W47+W59</f>
        <v>129848568894</v>
      </c>
      <c r="X60" s="29"/>
    </row>
    <row r="61" spans="1:24" ht="14.25" thickBot="1" thickTop="1">
      <c r="A61" s="22"/>
      <c r="B61" s="22"/>
      <c r="C61" s="43" t="s">
        <v>50</v>
      </c>
      <c r="D61" s="49"/>
      <c r="E61" s="13"/>
      <c r="F61" s="49"/>
      <c r="G61" s="13"/>
      <c r="H61" s="17">
        <f>H60+H56+H43</f>
        <v>92754735524</v>
      </c>
      <c r="I61" s="13"/>
      <c r="J61" s="49"/>
      <c r="K61" s="13"/>
      <c r="L61" s="49"/>
      <c r="M61" s="13"/>
      <c r="N61" s="17">
        <f>N60+N56+N43</f>
        <v>118913430243</v>
      </c>
      <c r="O61" s="35"/>
      <c r="Q61" s="43"/>
      <c r="R61" s="43"/>
      <c r="S61" s="49"/>
      <c r="T61" s="49"/>
      <c r="U61" s="49"/>
      <c r="V61" s="1"/>
      <c r="W61" s="49"/>
      <c r="X61" s="29"/>
    </row>
    <row r="62" spans="1:24" ht="13.5" thickTop="1">
      <c r="A62" s="22"/>
      <c r="B62" s="22"/>
      <c r="D62" s="49"/>
      <c r="E62" s="13"/>
      <c r="F62" s="49"/>
      <c r="G62" s="13"/>
      <c r="H62" s="49"/>
      <c r="I62" s="13"/>
      <c r="J62" s="49"/>
      <c r="K62" s="13"/>
      <c r="L62" s="49"/>
      <c r="M62" s="13"/>
      <c r="N62" s="49"/>
      <c r="O62" s="35"/>
      <c r="S62" s="49"/>
      <c r="T62" s="49"/>
      <c r="U62" s="49"/>
      <c r="V62" s="1"/>
      <c r="W62" s="49"/>
      <c r="X62" s="29"/>
    </row>
    <row r="63" spans="1:24" ht="12.75">
      <c r="A63" s="22"/>
      <c r="B63" s="22"/>
      <c r="C63" s="10" t="s">
        <v>76</v>
      </c>
      <c r="D63" s="49"/>
      <c r="E63" s="13"/>
      <c r="F63" s="49"/>
      <c r="G63" s="13"/>
      <c r="H63" s="49"/>
      <c r="I63" s="13"/>
      <c r="J63" s="49"/>
      <c r="K63" s="13"/>
      <c r="L63" s="49"/>
      <c r="M63" s="13"/>
      <c r="N63" s="49"/>
      <c r="O63" s="35"/>
      <c r="Q63" s="10"/>
      <c r="R63" s="10"/>
      <c r="T63" s="49"/>
      <c r="U63" s="49"/>
      <c r="V63" s="1"/>
      <c r="W63" s="49">
        <v>955842818</v>
      </c>
      <c r="X63" s="29"/>
    </row>
    <row r="64" spans="1:24" ht="12.75">
      <c r="A64" s="22"/>
      <c r="B64" s="22"/>
      <c r="C64" s="44" t="s">
        <v>46</v>
      </c>
      <c r="D64" s="49"/>
      <c r="E64" s="13"/>
      <c r="F64" s="49"/>
      <c r="G64" s="13"/>
      <c r="H64" s="49">
        <v>465985991</v>
      </c>
      <c r="I64" s="13"/>
      <c r="J64" s="49"/>
      <c r="K64" s="13"/>
      <c r="L64" s="49"/>
      <c r="M64" s="13"/>
      <c r="N64" s="49">
        <v>465812134</v>
      </c>
      <c r="O64" s="35"/>
      <c r="P64" s="10" t="s">
        <v>98</v>
      </c>
      <c r="Q64" s="11"/>
      <c r="R64" s="11"/>
      <c r="T64" s="49"/>
      <c r="U64" s="49"/>
      <c r="V64" s="1"/>
      <c r="W64" s="12">
        <v>11017814938</v>
      </c>
      <c r="X64" s="29"/>
    </row>
    <row r="65" spans="1:24" ht="13.5" thickBot="1">
      <c r="A65" s="22"/>
      <c r="B65" s="22"/>
      <c r="C65" s="44" t="s">
        <v>47</v>
      </c>
      <c r="D65" s="49"/>
      <c r="E65" s="13"/>
      <c r="F65" s="49"/>
      <c r="G65" s="13"/>
      <c r="H65" s="49">
        <v>5912354</v>
      </c>
      <c r="I65" s="13"/>
      <c r="J65" s="49"/>
      <c r="K65" s="13"/>
      <c r="L65" s="49"/>
      <c r="M65" s="13"/>
      <c r="N65" s="49">
        <v>13412123</v>
      </c>
      <c r="O65" s="35"/>
      <c r="P65" s="11" t="s">
        <v>99</v>
      </c>
      <c r="Q65" s="11"/>
      <c r="R65" s="11"/>
      <c r="S65" s="49">
        <v>701845382</v>
      </c>
      <c r="T65" s="49"/>
      <c r="U65" s="49"/>
      <c r="V65" s="1"/>
      <c r="W65" s="55">
        <f>SUM(W63:W64)</f>
        <v>11973657756</v>
      </c>
      <c r="X65" s="29"/>
    </row>
    <row r="66" spans="1:24" ht="14.25" thickBot="1" thickTop="1">
      <c r="A66" s="22"/>
      <c r="B66" s="22"/>
      <c r="C66" s="44" t="s">
        <v>48</v>
      </c>
      <c r="D66" s="49"/>
      <c r="E66" s="13"/>
      <c r="F66" s="49"/>
      <c r="G66" s="13"/>
      <c r="H66" s="12">
        <v>3883277985</v>
      </c>
      <c r="I66" s="13"/>
      <c r="J66" s="49"/>
      <c r="K66" s="13"/>
      <c r="L66" s="49"/>
      <c r="M66" s="13"/>
      <c r="N66" s="12">
        <v>10244136665</v>
      </c>
      <c r="O66" s="35"/>
      <c r="P66" s="11" t="s">
        <v>100</v>
      </c>
      <c r="Q66" s="43"/>
      <c r="R66" s="43"/>
      <c r="S66" s="12">
        <v>6023868021</v>
      </c>
      <c r="T66" s="49"/>
      <c r="U66" s="49"/>
      <c r="V66" s="1"/>
      <c r="W66" s="60">
        <f>W65+W60+W39+W33</f>
        <v>162932070425</v>
      </c>
      <c r="X66" s="29"/>
    </row>
    <row r="67" spans="1:24" ht="14.25" thickBot="1" thickTop="1">
      <c r="A67" s="22"/>
      <c r="B67" s="22"/>
      <c r="C67" s="43" t="s">
        <v>51</v>
      </c>
      <c r="D67" s="49"/>
      <c r="E67" s="13"/>
      <c r="F67" s="49"/>
      <c r="G67" s="13"/>
      <c r="H67" s="17">
        <f>SUM(H64:H66)</f>
        <v>4355176330</v>
      </c>
      <c r="I67" s="13"/>
      <c r="J67" s="49"/>
      <c r="K67" s="13"/>
      <c r="L67" s="49"/>
      <c r="M67" s="13"/>
      <c r="N67" s="17">
        <f>SUM(N64:N66)</f>
        <v>10723360922</v>
      </c>
      <c r="O67" s="35"/>
      <c r="P67" s="43" t="s">
        <v>101</v>
      </c>
      <c r="Q67" s="43"/>
      <c r="R67" s="43"/>
      <c r="S67" s="55">
        <f>SUM(S65:S66)</f>
        <v>6725713403</v>
      </c>
      <c r="T67" s="56"/>
      <c r="U67" s="56"/>
      <c r="V67" s="1"/>
      <c r="W67" s="56"/>
      <c r="X67" s="29"/>
    </row>
    <row r="68" spans="1:24" ht="14.25" thickBot="1" thickTop="1">
      <c r="A68" s="22"/>
      <c r="B68" s="22"/>
      <c r="C68" s="46" t="s">
        <v>52</v>
      </c>
      <c r="D68" s="49"/>
      <c r="E68" s="13"/>
      <c r="F68" s="49"/>
      <c r="G68" s="13"/>
      <c r="H68" s="60">
        <f>H67+H61+H34+H16</f>
        <v>130498868586</v>
      </c>
      <c r="I68" s="13"/>
      <c r="J68" s="49"/>
      <c r="K68" s="13"/>
      <c r="L68" s="49"/>
      <c r="M68" s="13"/>
      <c r="N68" s="60">
        <f>N67+N61+N34+N16</f>
        <v>162932070425</v>
      </c>
      <c r="O68" s="35"/>
      <c r="P68" s="43" t="s">
        <v>102</v>
      </c>
      <c r="S68" s="60">
        <f>S67+S60+S39+S33</f>
        <v>130498868586</v>
      </c>
      <c r="T68" s="49"/>
      <c r="U68" s="49"/>
      <c r="V68" s="1"/>
      <c r="W68" s="49"/>
      <c r="X68" s="29"/>
    </row>
    <row r="69" spans="1:24" ht="13.5" thickTop="1">
      <c r="A69" s="22"/>
      <c r="B69" s="22"/>
      <c r="D69" s="49"/>
      <c r="E69" s="13"/>
      <c r="F69" s="49"/>
      <c r="G69" s="13"/>
      <c r="H69" s="49"/>
      <c r="I69" s="13"/>
      <c r="J69" s="49"/>
      <c r="K69" s="13"/>
      <c r="L69" s="49"/>
      <c r="M69" s="13"/>
      <c r="N69" s="49"/>
      <c r="O69" s="35"/>
      <c r="S69" s="49"/>
      <c r="T69" s="49"/>
      <c r="U69" s="49"/>
      <c r="V69" s="1"/>
      <c r="W69" s="49"/>
      <c r="X69" s="29"/>
    </row>
    <row r="70" spans="1:24" ht="12.75">
      <c r="A70" s="22"/>
      <c r="B70" s="22"/>
      <c r="C70" s="10" t="s">
        <v>53</v>
      </c>
      <c r="D70" s="49"/>
      <c r="E70" s="13"/>
      <c r="F70" s="49"/>
      <c r="G70" s="13"/>
      <c r="H70" s="49"/>
      <c r="I70" s="13"/>
      <c r="J70" s="49"/>
      <c r="K70" s="13"/>
      <c r="L70" s="49"/>
      <c r="M70" s="13"/>
      <c r="N70" s="49"/>
      <c r="O70" s="35"/>
      <c r="P70" s="10" t="s">
        <v>103</v>
      </c>
      <c r="Q70" s="10"/>
      <c r="R70" s="10"/>
      <c r="S70" s="49"/>
      <c r="T70" s="49"/>
      <c r="U70" s="49"/>
      <c r="V70" s="1"/>
      <c r="W70" s="49"/>
      <c r="X70" s="29"/>
    </row>
    <row r="71" spans="1:24" ht="12.75">
      <c r="A71" s="22"/>
      <c r="B71" s="22"/>
      <c r="C71" s="11" t="s">
        <v>54</v>
      </c>
      <c r="D71" s="49"/>
      <c r="E71" s="13"/>
      <c r="F71" s="49"/>
      <c r="G71" s="13"/>
      <c r="H71" s="49">
        <v>913123325</v>
      </c>
      <c r="I71" s="13"/>
      <c r="J71" s="49"/>
      <c r="K71" s="13"/>
      <c r="L71" s="49"/>
      <c r="M71" s="13"/>
      <c r="N71" s="49">
        <v>272804853</v>
      </c>
      <c r="O71" s="35"/>
      <c r="P71" s="11" t="s">
        <v>104</v>
      </c>
      <c r="Q71" s="11"/>
      <c r="R71" s="11"/>
      <c r="S71" s="49">
        <v>913123325</v>
      </c>
      <c r="T71" s="49"/>
      <c r="U71" s="49"/>
      <c r="V71" s="1"/>
      <c r="W71" s="49">
        <v>272804853</v>
      </c>
      <c r="X71" s="29"/>
    </row>
    <row r="72" spans="1:24" ht="12.75">
      <c r="A72" s="22"/>
      <c r="B72" s="22"/>
      <c r="C72" s="11" t="s">
        <v>55</v>
      </c>
      <c r="D72" s="49"/>
      <c r="E72" s="13"/>
      <c r="F72" s="49"/>
      <c r="G72" s="13"/>
      <c r="I72" s="13"/>
      <c r="J72" s="49"/>
      <c r="K72" s="13"/>
      <c r="L72" s="49"/>
      <c r="M72" s="13"/>
      <c r="O72" s="35"/>
      <c r="P72" s="11" t="s">
        <v>105</v>
      </c>
      <c r="Q72" s="11"/>
      <c r="R72" s="11"/>
      <c r="S72" s="56"/>
      <c r="T72" s="56"/>
      <c r="U72" s="56"/>
      <c r="V72" s="1"/>
      <c r="W72" s="56"/>
      <c r="X72" s="29"/>
    </row>
    <row r="73" spans="1:24" ht="12.75">
      <c r="A73" s="22"/>
      <c r="B73" s="22"/>
      <c r="C73" s="45" t="s">
        <v>56</v>
      </c>
      <c r="D73" s="49"/>
      <c r="E73" s="13"/>
      <c r="F73" s="49"/>
      <c r="G73" s="13"/>
      <c r="H73" s="49">
        <v>67635595436</v>
      </c>
      <c r="I73" s="13"/>
      <c r="J73" s="49"/>
      <c r="K73" s="13"/>
      <c r="L73" s="49"/>
      <c r="M73" s="13"/>
      <c r="N73" s="49">
        <v>116510383018</v>
      </c>
      <c r="O73" s="35"/>
      <c r="P73" s="41" t="s">
        <v>56</v>
      </c>
      <c r="Q73" s="41"/>
      <c r="R73" s="41"/>
      <c r="S73" s="9">
        <v>67635595436</v>
      </c>
      <c r="T73" s="9"/>
      <c r="U73" s="9"/>
      <c r="W73" s="9">
        <v>116510383018</v>
      </c>
      <c r="X73" s="29"/>
    </row>
    <row r="74" spans="1:24" ht="12.75">
      <c r="A74" s="22"/>
      <c r="B74" s="22"/>
      <c r="C74" s="11" t="s">
        <v>57</v>
      </c>
      <c r="D74" s="49"/>
      <c r="E74" s="13"/>
      <c r="F74" s="49"/>
      <c r="G74" s="13"/>
      <c r="H74" s="49">
        <v>1220000000</v>
      </c>
      <c r="I74" s="13"/>
      <c r="J74" s="49"/>
      <c r="K74" s="13"/>
      <c r="L74" s="49"/>
      <c r="M74" s="13"/>
      <c r="N74" s="49">
        <v>835000000</v>
      </c>
      <c r="O74" s="35"/>
      <c r="P74" s="11" t="s">
        <v>106</v>
      </c>
      <c r="Q74" s="11"/>
      <c r="R74" s="11"/>
      <c r="S74" s="9">
        <v>1220000000</v>
      </c>
      <c r="T74" s="9"/>
      <c r="U74" s="9"/>
      <c r="W74" s="9">
        <v>835000000</v>
      </c>
      <c r="X74" s="29"/>
    </row>
    <row r="75" spans="1:24" ht="12.75">
      <c r="A75" s="22"/>
      <c r="B75" s="22"/>
      <c r="C75" s="11" t="s">
        <v>58</v>
      </c>
      <c r="D75" s="49"/>
      <c r="E75" s="13"/>
      <c r="F75" s="49"/>
      <c r="G75" s="13"/>
      <c r="H75" s="12">
        <v>21187958</v>
      </c>
      <c r="I75" s="13"/>
      <c r="J75" s="49"/>
      <c r="K75" s="13"/>
      <c r="L75" s="49"/>
      <c r="M75" s="13"/>
      <c r="N75" s="12">
        <v>691227</v>
      </c>
      <c r="O75" s="35"/>
      <c r="P75" s="11" t="s">
        <v>58</v>
      </c>
      <c r="Q75" s="11"/>
      <c r="R75" s="11"/>
      <c r="S75" s="12">
        <v>21187958</v>
      </c>
      <c r="T75" s="9"/>
      <c r="U75" s="9"/>
      <c r="W75" s="12">
        <v>691227</v>
      </c>
      <c r="X75" s="29"/>
    </row>
    <row r="76" spans="1:24" ht="13.5" thickBot="1">
      <c r="A76" s="22"/>
      <c r="B76" s="22"/>
      <c r="D76" s="49"/>
      <c r="E76" s="13"/>
      <c r="F76" s="49"/>
      <c r="G76" s="13"/>
      <c r="H76" s="55">
        <f>SUM(H71:H75)</f>
        <v>69789906719</v>
      </c>
      <c r="I76" s="13"/>
      <c r="J76" s="49"/>
      <c r="K76" s="13"/>
      <c r="L76" s="49"/>
      <c r="M76" s="13"/>
      <c r="N76" s="55">
        <f>SUM(N71:N75)</f>
        <v>117618879098</v>
      </c>
      <c r="O76" s="35"/>
      <c r="S76" s="17">
        <f>SUM(S71:S75)</f>
        <v>69789906719</v>
      </c>
      <c r="T76" s="9"/>
      <c r="U76" s="9"/>
      <c r="W76" s="17">
        <f>SUM(W71:W75)</f>
        <v>117618879098</v>
      </c>
      <c r="X76" s="29"/>
    </row>
    <row r="77" spans="1:24" ht="13.5" thickTop="1">
      <c r="A77" s="22"/>
      <c r="B77" s="22"/>
      <c r="D77" s="49"/>
      <c r="E77" s="13"/>
      <c r="F77" s="49"/>
      <c r="G77" s="13"/>
      <c r="H77" s="56"/>
      <c r="I77" s="13"/>
      <c r="J77" s="49"/>
      <c r="K77" s="13"/>
      <c r="L77" s="49"/>
      <c r="M77" s="13"/>
      <c r="N77" s="56"/>
      <c r="O77" s="35"/>
      <c r="S77" s="9"/>
      <c r="T77" s="9"/>
      <c r="U77" s="9"/>
      <c r="W77" s="9"/>
      <c r="X77" s="29"/>
    </row>
    <row r="78" spans="1:24" ht="13.5" thickBot="1">
      <c r="A78" s="27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36"/>
      <c r="P78" s="28"/>
      <c r="Q78" s="28"/>
      <c r="R78" s="28"/>
      <c r="S78" s="28"/>
      <c r="T78" s="28"/>
      <c r="U78" s="28"/>
      <c r="V78" s="28"/>
      <c r="W78" s="28"/>
      <c r="X78" s="30"/>
    </row>
  </sheetData>
  <mergeCells count="12">
    <mergeCell ref="D9:H9"/>
    <mergeCell ref="Q9:S9"/>
    <mergeCell ref="U9:W9"/>
    <mergeCell ref="Q10:S10"/>
    <mergeCell ref="U10:W10"/>
    <mergeCell ref="J9:N9"/>
    <mergeCell ref="D10:H10"/>
    <mergeCell ref="J10:N10"/>
    <mergeCell ref="C2:W2"/>
    <mergeCell ref="C3:W3"/>
    <mergeCell ref="C4:W4"/>
    <mergeCell ref="C5:W5"/>
  </mergeCells>
  <printOptions horizontalCentered="1" verticalCentered="1"/>
  <pageMargins left="0.25" right="0.44" top="0.22" bottom="0.3" header="0.18" footer="0.25"/>
  <pageSetup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27" sqref="A27"/>
    </sheetView>
  </sheetViews>
  <sheetFormatPr defaultColWidth="9.140625" defaultRowHeight="12.75"/>
  <cols>
    <col min="1" max="1" width="1.28515625" style="0" customWidth="1"/>
    <col min="2" max="2" width="55.7109375" style="0" customWidth="1"/>
    <col min="3" max="3" width="17.00390625" style="0" customWidth="1"/>
    <col min="4" max="4" width="0.9921875" style="0" customWidth="1"/>
    <col min="5" max="5" width="16.140625" style="0" customWidth="1"/>
    <col min="6" max="6" width="0.9921875" style="0" customWidth="1"/>
    <col min="7" max="7" width="16.28125" style="0" customWidth="1"/>
    <col min="8" max="8" width="0.85546875" style="0" customWidth="1"/>
    <col min="9" max="9" width="16.421875" style="0" customWidth="1"/>
    <col min="10" max="10" width="0.85546875" style="0" customWidth="1"/>
    <col min="11" max="11" width="15.57421875" style="0" customWidth="1"/>
    <col min="12" max="12" width="0.9921875" style="0" customWidth="1"/>
    <col min="13" max="13" width="15.57421875" style="0" customWidth="1"/>
    <col min="14" max="14" width="0.9921875" style="0" customWidth="1"/>
    <col min="15" max="15" width="47.57421875" style="0" bestFit="1" customWidth="1"/>
    <col min="16" max="16" width="17.28125" style="0" bestFit="1" customWidth="1"/>
    <col min="17" max="17" width="0.85546875" style="0" customWidth="1"/>
    <col min="18" max="18" width="17.140625" style="0" customWidth="1"/>
    <col min="19" max="19" width="1.1484375" style="0" customWidth="1"/>
  </cols>
  <sheetData>
    <row r="1" spans="1:19" ht="12.75">
      <c r="A1" s="2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3"/>
      <c r="P1" s="33"/>
      <c r="Q1" s="33"/>
      <c r="R1" s="33"/>
      <c r="S1" s="20"/>
    </row>
    <row r="2" spans="1:19" ht="22.5">
      <c r="A2" s="25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29"/>
    </row>
    <row r="3" spans="1:19" ht="12.75">
      <c r="A3" s="25"/>
      <c r="B3" s="96" t="s">
        <v>152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29"/>
    </row>
    <row r="4" spans="1:19" ht="15.75">
      <c r="A4" s="25"/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29"/>
    </row>
    <row r="5" spans="1:19" ht="12.75">
      <c r="A5" s="25"/>
      <c r="B5" s="96" t="s">
        <v>153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29"/>
    </row>
    <row r="6" spans="1:19" ht="12.75">
      <c r="A6" s="22"/>
      <c r="O6" s="1"/>
      <c r="S6" s="29"/>
    </row>
    <row r="7" spans="1:19" ht="12.75">
      <c r="A7" s="22"/>
      <c r="O7" s="1"/>
      <c r="S7" s="29"/>
    </row>
    <row r="8" spans="1:19" ht="15.75" thickBot="1">
      <c r="A8" s="27"/>
      <c r="B8" s="16" t="s">
        <v>137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78" t="s">
        <v>158</v>
      </c>
      <c r="S8" s="30"/>
    </row>
    <row r="9" spans="1:19" ht="12.75">
      <c r="A9" s="22"/>
      <c r="N9" s="34"/>
      <c r="O9" s="22"/>
      <c r="S9" s="20"/>
    </row>
    <row r="10" spans="1:19" ht="13.5" thickBot="1">
      <c r="A10" s="27"/>
      <c r="B10" s="28"/>
      <c r="C10" s="103"/>
      <c r="D10" s="103"/>
      <c r="E10" s="103"/>
      <c r="F10" s="103"/>
      <c r="G10" s="103"/>
      <c r="H10" s="28"/>
      <c r="I10" s="28"/>
      <c r="J10" s="28"/>
      <c r="K10" s="28"/>
      <c r="L10" s="28"/>
      <c r="M10" s="28"/>
      <c r="N10" s="36"/>
      <c r="O10" s="27"/>
      <c r="P10" s="28"/>
      <c r="Q10" s="28"/>
      <c r="R10" s="28"/>
      <c r="S10" s="30"/>
    </row>
    <row r="11" spans="1:19" ht="12.75">
      <c r="A11" s="22"/>
      <c r="B11" s="8"/>
      <c r="C11" s="101" t="s">
        <v>5</v>
      </c>
      <c r="D11" s="101"/>
      <c r="E11" s="101"/>
      <c r="F11" s="101"/>
      <c r="G11" s="101"/>
      <c r="H11" s="7"/>
      <c r="I11" s="101" t="s">
        <v>5</v>
      </c>
      <c r="J11" s="101"/>
      <c r="K11" s="101"/>
      <c r="L11" s="101"/>
      <c r="M11" s="101"/>
      <c r="N11" s="34"/>
      <c r="P11" s="67" t="s">
        <v>5</v>
      </c>
      <c r="R11" s="67" t="s">
        <v>5</v>
      </c>
      <c r="S11" s="29"/>
    </row>
    <row r="12" spans="1:19" ht="12.75">
      <c r="A12" s="22"/>
      <c r="B12" s="8"/>
      <c r="C12" s="102" t="s">
        <v>135</v>
      </c>
      <c r="D12" s="102"/>
      <c r="E12" s="102"/>
      <c r="F12" s="102"/>
      <c r="G12" s="102"/>
      <c r="H12" s="7"/>
      <c r="I12" s="102" t="s">
        <v>136</v>
      </c>
      <c r="J12" s="102"/>
      <c r="K12" s="102"/>
      <c r="L12" s="102"/>
      <c r="M12" s="102"/>
      <c r="N12" s="35"/>
      <c r="P12" s="67" t="s">
        <v>135</v>
      </c>
      <c r="R12" s="67" t="s">
        <v>136</v>
      </c>
      <c r="S12" s="29"/>
    </row>
    <row r="13" spans="1:19" ht="12.75">
      <c r="A13" s="22"/>
      <c r="B13" s="10" t="s">
        <v>109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5"/>
      <c r="O13" s="68" t="s">
        <v>138</v>
      </c>
      <c r="S13" s="29"/>
    </row>
    <row r="14" spans="1:19" ht="12.75">
      <c r="A14" s="22"/>
      <c r="B14" s="11" t="s">
        <v>110</v>
      </c>
      <c r="C14" s="49"/>
      <c r="D14" s="49"/>
      <c r="E14" s="49"/>
      <c r="F14" s="49"/>
      <c r="G14" s="49">
        <v>268612441848</v>
      </c>
      <c r="H14" s="49"/>
      <c r="I14" s="49"/>
      <c r="J14" s="49"/>
      <c r="K14" s="49"/>
      <c r="L14" s="49"/>
      <c r="M14" s="49">
        <v>239138141168</v>
      </c>
      <c r="N14" s="35"/>
      <c r="O14" s="68" t="s">
        <v>139</v>
      </c>
      <c r="P14" s="71">
        <v>651971166</v>
      </c>
      <c r="R14" s="71">
        <v>1301111783</v>
      </c>
      <c r="S14" s="29"/>
    </row>
    <row r="15" spans="1:19" ht="12.75">
      <c r="A15" s="22"/>
      <c r="B15" s="11" t="s">
        <v>111</v>
      </c>
      <c r="C15" s="49"/>
      <c r="D15" s="49"/>
      <c r="E15" s="49"/>
      <c r="F15" s="49"/>
      <c r="G15" s="12">
        <v>248674563287</v>
      </c>
      <c r="H15" s="49"/>
      <c r="I15" s="49"/>
      <c r="J15" s="49"/>
      <c r="K15" s="49"/>
      <c r="L15" s="49"/>
      <c r="M15" s="12">
        <v>222911714936</v>
      </c>
      <c r="N15" s="35"/>
      <c r="O15" s="68" t="s">
        <v>140</v>
      </c>
      <c r="P15" s="71"/>
      <c r="R15" s="71"/>
      <c r="S15" s="29"/>
    </row>
    <row r="16" spans="1:19" ht="12.75">
      <c r="A16" s="22"/>
      <c r="B16" s="11" t="s">
        <v>112</v>
      </c>
      <c r="C16" s="49"/>
      <c r="D16" s="49"/>
      <c r="E16" s="49"/>
      <c r="F16" s="49"/>
      <c r="G16" s="49">
        <f>G14-G15</f>
        <v>19937878561</v>
      </c>
      <c r="H16" s="49"/>
      <c r="I16" s="49"/>
      <c r="J16" s="49"/>
      <c r="K16" s="49"/>
      <c r="L16" s="49"/>
      <c r="M16" s="49">
        <f>M14-M15</f>
        <v>16226426232</v>
      </c>
      <c r="N16" s="35"/>
      <c r="O16" s="68" t="s">
        <v>141</v>
      </c>
      <c r="P16" s="71">
        <v>304217427</v>
      </c>
      <c r="R16" s="71">
        <v>0</v>
      </c>
      <c r="S16" s="29"/>
    </row>
    <row r="17" spans="1:19" ht="12.75">
      <c r="A17" s="22"/>
      <c r="B17" s="11" t="s">
        <v>113</v>
      </c>
      <c r="C17" s="49"/>
      <c r="D17" s="49"/>
      <c r="E17" s="49"/>
      <c r="F17" s="49"/>
      <c r="G17" s="12">
        <v>997038823</v>
      </c>
      <c r="H17" s="49"/>
      <c r="I17" s="49"/>
      <c r="J17" s="49"/>
      <c r="K17" s="49"/>
      <c r="L17" s="49"/>
      <c r="M17" s="12">
        <v>531246138</v>
      </c>
      <c r="N17" s="35"/>
      <c r="O17" s="68" t="s">
        <v>142</v>
      </c>
      <c r="P17" s="71"/>
      <c r="R17" s="71"/>
      <c r="S17" s="29"/>
    </row>
    <row r="18" spans="1:19" ht="12.75">
      <c r="A18" s="22"/>
      <c r="B18" s="11" t="s">
        <v>114</v>
      </c>
      <c r="C18" s="49"/>
      <c r="D18" s="49"/>
      <c r="E18" s="49"/>
      <c r="F18" s="49"/>
      <c r="G18" s="49">
        <f>SUM(G16:G17)</f>
        <v>20934917384</v>
      </c>
      <c r="H18" s="49"/>
      <c r="I18" s="49"/>
      <c r="J18" s="49"/>
      <c r="K18" s="49"/>
      <c r="L18" s="49"/>
      <c r="M18" s="49">
        <f>SUM(M16:M17)</f>
        <v>16757672370</v>
      </c>
      <c r="N18" s="35"/>
      <c r="O18" s="68" t="s">
        <v>141</v>
      </c>
      <c r="P18" s="76">
        <v>606124098</v>
      </c>
      <c r="R18" s="72">
        <v>0</v>
      </c>
      <c r="S18" s="29"/>
    </row>
    <row r="19" spans="1:19" ht="12.75">
      <c r="A19" s="22"/>
      <c r="B19" s="11" t="s">
        <v>115</v>
      </c>
      <c r="C19" s="49"/>
      <c r="D19" s="49"/>
      <c r="E19" s="49">
        <v>3401635935</v>
      </c>
      <c r="F19" s="49"/>
      <c r="G19" s="49"/>
      <c r="H19" s="49"/>
      <c r="I19" s="49"/>
      <c r="J19" s="49"/>
      <c r="K19" s="49">
        <v>3820785796</v>
      </c>
      <c r="L19" s="49"/>
      <c r="M19" s="49"/>
      <c r="N19" s="35"/>
      <c r="O19" s="68" t="s">
        <v>143</v>
      </c>
      <c r="P19" s="73">
        <f>P14+P16-P18</f>
        <v>350064495</v>
      </c>
      <c r="R19" s="73">
        <f>R14</f>
        <v>1301111783</v>
      </c>
      <c r="S19" s="29"/>
    </row>
    <row r="20" spans="1:19" ht="12.75">
      <c r="A20" s="22"/>
      <c r="B20" s="65" t="s">
        <v>116</v>
      </c>
      <c r="C20" s="49"/>
      <c r="D20" s="49"/>
      <c r="E20" s="12">
        <v>1650973284</v>
      </c>
      <c r="F20" s="49"/>
      <c r="G20" s="12">
        <f>SUM(E19:E20)</f>
        <v>5052609219</v>
      </c>
      <c r="H20" s="49"/>
      <c r="I20" s="49"/>
      <c r="J20" s="49"/>
      <c r="K20" s="12">
        <v>1001643390</v>
      </c>
      <c r="L20" s="49"/>
      <c r="M20" s="12">
        <f>SUM(K19:K20)</f>
        <v>4822429186</v>
      </c>
      <c r="N20" s="35"/>
      <c r="O20" s="70" t="s">
        <v>154</v>
      </c>
      <c r="P20" s="71"/>
      <c r="R20" s="71"/>
      <c r="S20" s="29"/>
    </row>
    <row r="21" spans="1:19" ht="12.75">
      <c r="A21" s="22"/>
      <c r="B21" s="11" t="s">
        <v>117</v>
      </c>
      <c r="C21" s="49"/>
      <c r="D21" s="49"/>
      <c r="E21" s="49"/>
      <c r="F21" s="49"/>
      <c r="G21" s="49">
        <f>G18-G20</f>
        <v>15882308165</v>
      </c>
      <c r="H21" s="49"/>
      <c r="I21" s="49"/>
      <c r="J21" s="49"/>
      <c r="K21" s="49"/>
      <c r="L21" s="49"/>
      <c r="M21" s="49">
        <f>M18-M20</f>
        <v>11935243184</v>
      </c>
      <c r="N21" s="35"/>
      <c r="O21" s="69" t="s">
        <v>144</v>
      </c>
      <c r="P21" s="72">
        <v>48706353</v>
      </c>
      <c r="R21" s="72">
        <v>241641233</v>
      </c>
      <c r="S21" s="29"/>
    </row>
    <row r="22" spans="1:19" ht="13.5" thickBot="1">
      <c r="A22" s="22"/>
      <c r="B22" s="11" t="s">
        <v>118</v>
      </c>
      <c r="C22" s="49"/>
      <c r="D22" s="49"/>
      <c r="E22" s="49">
        <v>0</v>
      </c>
      <c r="F22" s="49"/>
      <c r="G22" s="49"/>
      <c r="H22" s="49"/>
      <c r="I22" s="49"/>
      <c r="J22" s="49"/>
      <c r="K22" s="49">
        <v>304217427</v>
      </c>
      <c r="L22" s="49"/>
      <c r="M22" s="49"/>
      <c r="N22" s="35"/>
      <c r="O22" s="68" t="s">
        <v>145</v>
      </c>
      <c r="P22" s="74">
        <f>P19-P21</f>
        <v>301358142</v>
      </c>
      <c r="R22" s="74">
        <f>R19-R21</f>
        <v>1059470550</v>
      </c>
      <c r="S22" s="29"/>
    </row>
    <row r="23" spans="1:19" ht="13.5" thickTop="1">
      <c r="A23" s="22"/>
      <c r="B23" s="14" t="s">
        <v>119</v>
      </c>
      <c r="C23" s="49"/>
      <c r="D23" s="49"/>
      <c r="E23" s="49">
        <v>0</v>
      </c>
      <c r="F23" s="49"/>
      <c r="G23" s="49"/>
      <c r="H23" s="49"/>
      <c r="I23" s="49"/>
      <c r="J23" s="49"/>
      <c r="K23" s="49">
        <v>3741185</v>
      </c>
      <c r="L23" s="49"/>
      <c r="M23" s="49"/>
      <c r="N23" s="35"/>
      <c r="O23" s="68"/>
      <c r="P23" s="71"/>
      <c r="R23" s="71"/>
      <c r="S23" s="29"/>
    </row>
    <row r="24" spans="1:19" ht="12.75">
      <c r="A24" s="22"/>
      <c r="B24" s="51" t="s">
        <v>120</v>
      </c>
      <c r="C24" s="49"/>
      <c r="D24" s="49"/>
      <c r="E24" s="12">
        <v>940732800</v>
      </c>
      <c r="F24" s="49"/>
      <c r="G24" s="49"/>
      <c r="H24" s="49"/>
      <c r="I24" s="49"/>
      <c r="J24" s="49"/>
      <c r="K24" s="12">
        <v>63803422</v>
      </c>
      <c r="L24" s="49"/>
      <c r="M24" s="49"/>
      <c r="N24" s="35"/>
      <c r="O24" s="70" t="s">
        <v>146</v>
      </c>
      <c r="P24" s="71"/>
      <c r="R24" s="71"/>
      <c r="S24" s="29"/>
    </row>
    <row r="25" spans="1:19" ht="12.75">
      <c r="A25" s="22"/>
      <c r="C25" s="49"/>
      <c r="D25" s="49"/>
      <c r="E25" s="49">
        <f>SUM(E22:E24)</f>
        <v>940732800</v>
      </c>
      <c r="F25" s="49"/>
      <c r="G25" s="49"/>
      <c r="H25" s="49"/>
      <c r="I25" s="49"/>
      <c r="J25" s="49"/>
      <c r="K25" s="49">
        <f>SUM(K22:K24)</f>
        <v>371762034</v>
      </c>
      <c r="L25" s="49"/>
      <c r="M25" s="49"/>
      <c r="N25" s="35"/>
      <c r="O25" s="68" t="s">
        <v>147</v>
      </c>
      <c r="P25" s="71">
        <v>0</v>
      </c>
      <c r="R25" s="71">
        <v>52973527</v>
      </c>
      <c r="S25" s="29"/>
    </row>
    <row r="26" spans="1:19" ht="12.75">
      <c r="A26" s="22"/>
      <c r="B26" s="11" t="s">
        <v>121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35"/>
      <c r="O26" s="68" t="s">
        <v>148</v>
      </c>
      <c r="P26" s="71">
        <v>301358142</v>
      </c>
      <c r="R26" s="71">
        <v>0</v>
      </c>
      <c r="S26" s="29"/>
    </row>
    <row r="27" spans="1:19" ht="12.75">
      <c r="A27" s="22"/>
      <c r="B27" s="51" t="s">
        <v>122</v>
      </c>
      <c r="C27" s="49"/>
      <c r="D27" s="49"/>
      <c r="E27" s="12">
        <v>8741122601</v>
      </c>
      <c r="F27" s="49"/>
      <c r="G27" s="77">
        <f>(E25-E27)*-1</f>
        <v>7800389801</v>
      </c>
      <c r="H27" s="49"/>
      <c r="I27" s="49"/>
      <c r="J27" s="49"/>
      <c r="K27" s="12">
        <v>9893121773</v>
      </c>
      <c r="L27" s="49"/>
      <c r="M27" s="77">
        <f>(K25-K27)*-1</f>
        <v>9521359739</v>
      </c>
      <c r="N27" s="35"/>
      <c r="O27" s="68" t="s">
        <v>149</v>
      </c>
      <c r="P27" s="71">
        <v>0</v>
      </c>
      <c r="R27" s="71">
        <v>16480891</v>
      </c>
      <c r="S27" s="29"/>
    </row>
    <row r="28" spans="1:19" ht="12.75">
      <c r="A28" s="22"/>
      <c r="B28" s="11" t="s">
        <v>123</v>
      </c>
      <c r="C28" s="49"/>
      <c r="D28" s="49"/>
      <c r="E28" s="49"/>
      <c r="F28" s="49"/>
      <c r="G28" s="49">
        <f>G21-G27</f>
        <v>8081918364</v>
      </c>
      <c r="H28" s="49"/>
      <c r="I28" s="49"/>
      <c r="J28" s="49"/>
      <c r="K28" s="49"/>
      <c r="L28" s="49"/>
      <c r="M28" s="49">
        <f>M21-M27</f>
        <v>2413883445</v>
      </c>
      <c r="N28" s="35"/>
      <c r="O28" s="68" t="s">
        <v>150</v>
      </c>
      <c r="P28" s="71">
        <v>0</v>
      </c>
      <c r="R28" s="71">
        <v>685798705</v>
      </c>
      <c r="S28" s="29"/>
    </row>
    <row r="29" spans="1:19" ht="12.75">
      <c r="A29" s="2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35"/>
      <c r="O29" s="68" t="s">
        <v>151</v>
      </c>
      <c r="P29" s="72">
        <v>0</v>
      </c>
      <c r="R29" s="72">
        <v>304217427</v>
      </c>
      <c r="S29" s="29"/>
    </row>
    <row r="30" spans="1:19" ht="13.5" thickBot="1">
      <c r="A30" s="22"/>
      <c r="B30" s="10" t="s">
        <v>124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35"/>
      <c r="P30" s="75">
        <f>SUM(P25:P29)</f>
        <v>301358142</v>
      </c>
      <c r="R30" s="75">
        <f>SUM(R25:R29)</f>
        <v>1059470550</v>
      </c>
      <c r="S30" s="29"/>
    </row>
    <row r="31" spans="1:19" ht="13.5" thickTop="1">
      <c r="A31" s="22"/>
      <c r="B31" s="14" t="s">
        <v>125</v>
      </c>
      <c r="C31" s="49"/>
      <c r="D31" s="49"/>
      <c r="E31" s="49">
        <v>13364418640</v>
      </c>
      <c r="F31" s="49"/>
      <c r="G31" s="56"/>
      <c r="H31" s="49"/>
      <c r="I31" s="49"/>
      <c r="J31" s="49"/>
      <c r="K31" s="49">
        <v>4052947126</v>
      </c>
      <c r="L31" s="49"/>
      <c r="M31" s="56"/>
      <c r="N31" s="35"/>
      <c r="S31" s="29"/>
    </row>
    <row r="32" spans="1:19" ht="12.75">
      <c r="A32" s="22"/>
      <c r="B32" s="14" t="s">
        <v>126</v>
      </c>
      <c r="C32" s="49"/>
      <c r="D32" s="49"/>
      <c r="E32" s="12">
        <v>28532679</v>
      </c>
      <c r="F32" s="49"/>
      <c r="G32" s="49"/>
      <c r="H32" s="49"/>
      <c r="I32" s="49"/>
      <c r="J32" s="49"/>
      <c r="K32" s="12">
        <v>14318999</v>
      </c>
      <c r="L32" s="49"/>
      <c r="M32" s="49"/>
      <c r="N32" s="35"/>
      <c r="S32" s="29"/>
    </row>
    <row r="33" spans="1:19" ht="12.75">
      <c r="A33" s="22"/>
      <c r="B33" s="51"/>
      <c r="C33" s="49"/>
      <c r="D33" s="49"/>
      <c r="E33" s="49">
        <f>SUM(E31:E32)</f>
        <v>13392951319</v>
      </c>
      <c r="F33" s="49"/>
      <c r="G33" s="49"/>
      <c r="H33" s="49"/>
      <c r="I33" s="49"/>
      <c r="J33" s="49"/>
      <c r="K33" s="49">
        <f>SUM(K31:K32)</f>
        <v>4067266125</v>
      </c>
      <c r="L33" s="49"/>
      <c r="M33" s="49"/>
      <c r="N33" s="35"/>
      <c r="S33" s="29"/>
    </row>
    <row r="34" spans="1:19" ht="12.75">
      <c r="A34" s="22"/>
      <c r="B34" s="11" t="s">
        <v>127</v>
      </c>
      <c r="C34" s="49">
        <v>20356140072</v>
      </c>
      <c r="D34" s="49"/>
      <c r="E34" s="49"/>
      <c r="F34" s="49"/>
      <c r="G34" s="49"/>
      <c r="H34" s="49"/>
      <c r="I34" s="49">
        <v>5047693744</v>
      </c>
      <c r="J34" s="49"/>
      <c r="K34" s="49"/>
      <c r="L34" s="49"/>
      <c r="M34" s="49"/>
      <c r="N34" s="35"/>
      <c r="S34" s="29"/>
    </row>
    <row r="35" spans="1:19" ht="12.75">
      <c r="A35" s="22"/>
      <c r="B35" s="51" t="s">
        <v>128</v>
      </c>
      <c r="C35" s="49">
        <v>37881329</v>
      </c>
      <c r="D35" s="49"/>
      <c r="E35" s="49"/>
      <c r="F35" s="49"/>
      <c r="G35" s="49"/>
      <c r="H35" s="49"/>
      <c r="I35" s="49">
        <v>67344043</v>
      </c>
      <c r="J35" s="49"/>
      <c r="K35" s="49"/>
      <c r="L35" s="49"/>
      <c r="M35" s="49"/>
      <c r="N35" s="35"/>
      <c r="S35" s="29"/>
    </row>
    <row r="36" spans="1:19" ht="12.75">
      <c r="A36" s="22"/>
      <c r="B36" s="51" t="s">
        <v>129</v>
      </c>
      <c r="C36" s="49">
        <v>278877116</v>
      </c>
      <c r="D36" s="49"/>
      <c r="E36" s="49"/>
      <c r="F36" s="49"/>
      <c r="G36" s="49"/>
      <c r="H36" s="49"/>
      <c r="I36" s="49">
        <v>65000000</v>
      </c>
      <c r="J36" s="49"/>
      <c r="K36" s="49"/>
      <c r="L36" s="49"/>
      <c r="M36" s="49"/>
      <c r="N36" s="35"/>
      <c r="S36" s="29"/>
    </row>
    <row r="37" spans="1:19" ht="12.75">
      <c r="A37" s="22"/>
      <c r="B37" s="51" t="s">
        <v>130</v>
      </c>
      <c r="C37" s="12">
        <v>150000000</v>
      </c>
      <c r="D37" s="49"/>
      <c r="E37" s="12">
        <f>SUM(C34:C37)</f>
        <v>20822898517</v>
      </c>
      <c r="F37" s="49"/>
      <c r="G37" s="77">
        <f>(E33-E37)*-1</f>
        <v>7429947198</v>
      </c>
      <c r="H37" s="49"/>
      <c r="I37" s="12">
        <v>0</v>
      </c>
      <c r="J37" s="49"/>
      <c r="K37" s="12">
        <f>SUM(I34:I37)</f>
        <v>5180037787</v>
      </c>
      <c r="L37" s="49"/>
      <c r="M37" s="77">
        <f>(K33-K37)*-1</f>
        <v>1112771662</v>
      </c>
      <c r="N37" s="35"/>
      <c r="S37" s="29"/>
    </row>
    <row r="38" spans="1:19" ht="12.75">
      <c r="A38" s="22"/>
      <c r="B38" s="11" t="s">
        <v>131</v>
      </c>
      <c r="C38" s="49"/>
      <c r="D38" s="49"/>
      <c r="E38" s="49"/>
      <c r="F38" s="49"/>
      <c r="G38" s="49">
        <f>G28-G37</f>
        <v>651971166</v>
      </c>
      <c r="H38" s="49"/>
      <c r="I38" s="49"/>
      <c r="J38" s="49"/>
      <c r="K38" s="49"/>
      <c r="L38" s="49"/>
      <c r="M38" s="49">
        <f>M28-M37</f>
        <v>1301111783</v>
      </c>
      <c r="N38" s="35"/>
      <c r="S38" s="29"/>
    </row>
    <row r="39" spans="1:19" ht="12.75">
      <c r="A39" s="22"/>
      <c r="B39" s="11" t="s">
        <v>132</v>
      </c>
      <c r="C39" s="49"/>
      <c r="D39" s="49"/>
      <c r="E39" s="49">
        <v>3373533300</v>
      </c>
      <c r="F39" s="49"/>
      <c r="G39" s="49"/>
      <c r="H39" s="49"/>
      <c r="I39" s="49"/>
      <c r="J39" s="49"/>
      <c r="K39" s="49">
        <v>0</v>
      </c>
      <c r="L39" s="49"/>
      <c r="M39" s="49"/>
      <c r="N39" s="35"/>
      <c r="S39" s="29"/>
    </row>
    <row r="40" spans="1:19" ht="12.75">
      <c r="A40" s="22"/>
      <c r="B40" s="14" t="s">
        <v>133</v>
      </c>
      <c r="C40" s="49"/>
      <c r="D40" s="49"/>
      <c r="E40" s="12">
        <v>3373533300</v>
      </c>
      <c r="F40" s="49"/>
      <c r="G40" s="12">
        <f>E39-E40</f>
        <v>0</v>
      </c>
      <c r="H40" s="49"/>
      <c r="I40" s="49"/>
      <c r="J40" s="49"/>
      <c r="K40" s="12">
        <v>0</v>
      </c>
      <c r="L40" s="49"/>
      <c r="M40" s="12">
        <f>K39-K40</f>
        <v>0</v>
      </c>
      <c r="N40" s="35"/>
      <c r="S40" s="29"/>
    </row>
    <row r="41" spans="1:19" ht="13.5" thickBot="1">
      <c r="A41" s="22"/>
      <c r="B41" s="66" t="s">
        <v>134</v>
      </c>
      <c r="C41" s="49"/>
      <c r="D41" s="49"/>
      <c r="E41" s="49"/>
      <c r="F41" s="49"/>
      <c r="G41" s="55">
        <f>G38-G40</f>
        <v>651971166</v>
      </c>
      <c r="H41" s="49"/>
      <c r="I41" s="49"/>
      <c r="J41" s="49"/>
      <c r="K41" s="49"/>
      <c r="L41" s="49"/>
      <c r="M41" s="55">
        <f>M38-M40</f>
        <v>1301111783</v>
      </c>
      <c r="N41" s="35"/>
      <c r="S41" s="29"/>
    </row>
    <row r="42" spans="1:19" ht="13.5" thickTop="1">
      <c r="A42" s="22"/>
      <c r="B42" s="40"/>
      <c r="C42" s="49"/>
      <c r="D42" s="49"/>
      <c r="E42" s="49"/>
      <c r="F42" s="49"/>
      <c r="G42" s="56"/>
      <c r="H42" s="49"/>
      <c r="I42" s="49"/>
      <c r="J42" s="49"/>
      <c r="K42" s="49"/>
      <c r="L42" s="49"/>
      <c r="M42" s="56"/>
      <c r="N42" s="35"/>
      <c r="S42" s="29"/>
    </row>
    <row r="43" spans="1:19" ht="13.5" thickBot="1">
      <c r="A43" s="27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6"/>
      <c r="O43" s="27"/>
      <c r="P43" s="28"/>
      <c r="Q43" s="28"/>
      <c r="R43" s="28"/>
      <c r="S43" s="30"/>
    </row>
  </sheetData>
  <mergeCells count="9">
    <mergeCell ref="C12:G12"/>
    <mergeCell ref="I12:M12"/>
    <mergeCell ref="B2:R2"/>
    <mergeCell ref="B3:R3"/>
    <mergeCell ref="B4:R4"/>
    <mergeCell ref="B5:R5"/>
    <mergeCell ref="C10:G10"/>
    <mergeCell ref="C11:G11"/>
    <mergeCell ref="I11:M11"/>
  </mergeCells>
  <printOptions horizontalCentered="1" verticalCentered="1"/>
  <pageMargins left="0.2362204724409449" right="0.2755905511811024" top="0.31496062992125984" bottom="0.31496062992125984" header="0.2362204724409449" footer="0.2755905511811024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workbookViewId="0" topLeftCell="B1">
      <selection activeCell="C19" sqref="C19"/>
    </sheetView>
  </sheetViews>
  <sheetFormatPr defaultColWidth="9.140625" defaultRowHeight="12.75"/>
  <cols>
    <col min="1" max="1" width="0.9921875" style="0" hidden="1" customWidth="1"/>
    <col min="2" max="2" width="0.9921875" style="0" customWidth="1"/>
    <col min="3" max="3" width="48.28125" style="0" customWidth="1"/>
    <col min="4" max="4" width="16.57421875" style="0" bestFit="1" customWidth="1"/>
    <col min="5" max="5" width="0.85546875" style="0" customWidth="1"/>
    <col min="6" max="6" width="16.8515625" style="0" customWidth="1"/>
    <col min="7" max="7" width="0.71875" style="0" customWidth="1"/>
    <col min="8" max="8" width="17.00390625" style="0" customWidth="1"/>
    <col min="9" max="9" width="0.85546875" style="0" customWidth="1"/>
    <col min="10" max="10" width="17.421875" style="0" customWidth="1"/>
    <col min="11" max="11" width="0.85546875" style="0" customWidth="1"/>
    <col min="12" max="12" width="16.57421875" style="0" customWidth="1"/>
    <col min="13" max="13" width="0.71875" style="0" customWidth="1"/>
    <col min="14" max="14" width="17.28125" style="0" customWidth="1"/>
    <col min="15" max="15" width="0.85546875" style="0" customWidth="1"/>
    <col min="16" max="16" width="50.00390625" style="0" customWidth="1"/>
    <col min="17" max="17" width="17.140625" style="0" customWidth="1"/>
    <col min="18" max="18" width="0.71875" style="0" customWidth="1"/>
    <col min="19" max="19" width="16.140625" style="0" bestFit="1" customWidth="1"/>
    <col min="20" max="20" width="0.9921875" style="0" customWidth="1"/>
    <col min="21" max="21" width="16.140625" style="0" customWidth="1"/>
    <col min="22" max="22" width="0.85546875" style="0" customWidth="1"/>
    <col min="23" max="23" width="17.28125" style="0" customWidth="1"/>
    <col min="24" max="24" width="0.5625" style="0" customWidth="1"/>
  </cols>
  <sheetData>
    <row r="1" spans="1:24" ht="12.75">
      <c r="A1" s="24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"/>
      <c r="Q1" s="33"/>
      <c r="R1" s="33"/>
      <c r="S1" s="33"/>
      <c r="T1" s="33"/>
      <c r="U1" s="33"/>
      <c r="V1" s="33"/>
      <c r="W1" s="33"/>
      <c r="X1" s="20"/>
    </row>
    <row r="2" spans="1:24" ht="22.5">
      <c r="A2" s="25"/>
      <c r="B2" s="25"/>
      <c r="C2" s="95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29"/>
    </row>
    <row r="3" spans="1:24" ht="12.75">
      <c r="A3" s="25"/>
      <c r="B3" s="25"/>
      <c r="C3" s="96" t="s">
        <v>159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29"/>
    </row>
    <row r="4" spans="1:24" ht="15.75">
      <c r="A4" s="25"/>
      <c r="B4" s="25"/>
      <c r="C4" s="97" t="s">
        <v>160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29"/>
    </row>
    <row r="5" spans="1:24" ht="12.75">
      <c r="A5" s="25"/>
      <c r="B5" s="25"/>
      <c r="C5" s="96" t="s">
        <v>161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29"/>
    </row>
    <row r="6" spans="1:24" ht="12.75">
      <c r="A6" s="25"/>
      <c r="B6" s="2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"/>
      <c r="X6" s="29"/>
    </row>
    <row r="7" spans="1:24" ht="15">
      <c r="A7" s="25"/>
      <c r="B7" s="25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3"/>
      <c r="X7" s="29"/>
    </row>
    <row r="8" spans="1:24" ht="13.5" thickBot="1">
      <c r="A8" s="26"/>
      <c r="B8" s="26"/>
      <c r="C8" s="4" t="s">
        <v>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8"/>
      <c r="Q8" s="28"/>
      <c r="R8" s="28"/>
      <c r="S8" s="28"/>
      <c r="T8" s="28"/>
      <c r="U8" s="28"/>
      <c r="V8" s="28"/>
      <c r="W8" s="6" t="s">
        <v>4</v>
      </c>
      <c r="X8" s="30"/>
    </row>
    <row r="9" spans="1:24" ht="15" thickBot="1">
      <c r="A9" s="23"/>
      <c r="B9" s="26"/>
      <c r="C9" s="4"/>
      <c r="D9" s="98">
        <v>36160</v>
      </c>
      <c r="E9" s="99"/>
      <c r="F9" s="99"/>
      <c r="G9" s="99"/>
      <c r="H9" s="99"/>
      <c r="I9" s="32"/>
      <c r="J9" s="98">
        <v>35795</v>
      </c>
      <c r="K9" s="99"/>
      <c r="L9" s="99"/>
      <c r="M9" s="99"/>
      <c r="N9" s="99"/>
      <c r="O9" s="39"/>
      <c r="P9" s="37"/>
      <c r="Q9" s="98">
        <v>36160</v>
      </c>
      <c r="R9" s="98"/>
      <c r="S9" s="98"/>
      <c r="T9" s="53"/>
      <c r="U9" s="98">
        <v>35795</v>
      </c>
      <c r="V9" s="98"/>
      <c r="W9" s="98"/>
      <c r="X9" s="38"/>
    </row>
    <row r="10" spans="1:24" ht="12.75">
      <c r="A10" s="21"/>
      <c r="B10" s="22"/>
      <c r="C10" s="7"/>
      <c r="D10" s="101" t="s">
        <v>5</v>
      </c>
      <c r="E10" s="101"/>
      <c r="F10" s="101"/>
      <c r="G10" s="101"/>
      <c r="H10" s="101"/>
      <c r="I10" s="19"/>
      <c r="J10" s="101" t="s">
        <v>5</v>
      </c>
      <c r="K10" s="101"/>
      <c r="L10" s="101"/>
      <c r="M10" s="101"/>
      <c r="N10" s="101"/>
      <c r="O10" s="34"/>
      <c r="Q10" s="100" t="s">
        <v>5</v>
      </c>
      <c r="R10" s="100"/>
      <c r="S10" s="100"/>
      <c r="U10" s="100" t="s">
        <v>5</v>
      </c>
      <c r="V10" s="100"/>
      <c r="W10" s="100"/>
      <c r="X10" s="29"/>
    </row>
    <row r="11" spans="1:24" ht="12.75">
      <c r="A11" s="22"/>
      <c r="B11" s="22"/>
      <c r="C11" s="8"/>
      <c r="D11" s="48" t="s">
        <v>6</v>
      </c>
      <c r="E11" s="8"/>
      <c r="F11" s="48" t="s">
        <v>7</v>
      </c>
      <c r="G11" s="8"/>
      <c r="H11" s="48" t="s">
        <v>8</v>
      </c>
      <c r="I11" s="31"/>
      <c r="J11" s="48" t="s">
        <v>6</v>
      </c>
      <c r="K11" s="8"/>
      <c r="L11" s="48" t="s">
        <v>7</v>
      </c>
      <c r="M11" s="8"/>
      <c r="N11" s="48" t="s">
        <v>8</v>
      </c>
      <c r="O11" s="35"/>
      <c r="S11" s="18"/>
      <c r="T11" s="18"/>
      <c r="U11" s="18"/>
      <c r="V11" s="18"/>
      <c r="W11" s="18"/>
      <c r="X11" s="29"/>
    </row>
    <row r="12" spans="1:24" ht="12.75">
      <c r="A12" s="22"/>
      <c r="B12" s="22"/>
      <c r="C12" s="10" t="s">
        <v>9</v>
      </c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35"/>
      <c r="P12" s="10" t="s">
        <v>59</v>
      </c>
      <c r="Q12" s="10"/>
      <c r="R12" s="10"/>
      <c r="X12" s="29"/>
    </row>
    <row r="13" spans="1:24" ht="12.75">
      <c r="A13" s="22"/>
      <c r="B13" s="22"/>
      <c r="C13" s="44" t="s">
        <v>162</v>
      </c>
      <c r="D13" s="9">
        <v>752485</v>
      </c>
      <c r="E13" s="8"/>
      <c r="F13" s="9">
        <v>752484</v>
      </c>
      <c r="G13" s="8"/>
      <c r="H13" s="9">
        <f>D13-F13</f>
        <v>1</v>
      </c>
      <c r="I13" s="8"/>
      <c r="J13" s="9">
        <v>752485</v>
      </c>
      <c r="K13" s="8"/>
      <c r="L13" s="9">
        <v>752484</v>
      </c>
      <c r="M13" s="8"/>
      <c r="N13" s="9">
        <f>J13-L13</f>
        <v>1</v>
      </c>
      <c r="O13" s="35"/>
      <c r="P13" s="10"/>
      <c r="Q13" s="10"/>
      <c r="R13" s="10"/>
      <c r="X13" s="29"/>
    </row>
    <row r="14" spans="1:24" ht="12.75">
      <c r="A14" s="22"/>
      <c r="B14" s="22"/>
      <c r="C14" s="44" t="s">
        <v>10</v>
      </c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 s="35"/>
      <c r="P14" s="40" t="s">
        <v>60</v>
      </c>
      <c r="Q14" s="40"/>
      <c r="R14" s="40"/>
      <c r="X14" s="29"/>
    </row>
    <row r="15" spans="1:24" ht="13.5" thickBot="1">
      <c r="A15" s="22"/>
      <c r="B15" s="22"/>
      <c r="C15" s="41" t="s">
        <v>11</v>
      </c>
      <c r="D15" s="9">
        <v>516553232</v>
      </c>
      <c r="E15" s="8"/>
      <c r="F15" s="9">
        <v>172184411</v>
      </c>
      <c r="G15" s="8"/>
      <c r="H15" s="9">
        <f>D15-F15</f>
        <v>344368821</v>
      </c>
      <c r="I15" s="8"/>
      <c r="J15" s="9">
        <v>932711533</v>
      </c>
      <c r="K15" s="8"/>
      <c r="L15" s="9">
        <v>448317345</v>
      </c>
      <c r="M15" s="8"/>
      <c r="N15" s="9">
        <f>J15-L15</f>
        <v>484394188</v>
      </c>
      <c r="O15" s="35"/>
      <c r="P15" s="11" t="s">
        <v>61</v>
      </c>
      <c r="Q15" s="41"/>
      <c r="R15" s="41"/>
      <c r="S15" s="17">
        <v>11102210000</v>
      </c>
      <c r="W15" s="17">
        <v>8516840000</v>
      </c>
      <c r="X15" s="29"/>
    </row>
    <row r="16" spans="1:24" ht="13.5" thickTop="1">
      <c r="A16" s="22"/>
      <c r="B16" s="22"/>
      <c r="C16" s="11" t="s">
        <v>155</v>
      </c>
      <c r="D16" s="12">
        <v>949366515</v>
      </c>
      <c r="E16" s="8"/>
      <c r="F16" s="12">
        <v>274181993</v>
      </c>
      <c r="G16" s="8"/>
      <c r="H16" s="12">
        <f>D16-F16</f>
        <v>675184522</v>
      </c>
      <c r="I16" s="8"/>
      <c r="J16" s="12">
        <v>244270705</v>
      </c>
      <c r="K16" s="8"/>
      <c r="L16" s="12">
        <v>130255192</v>
      </c>
      <c r="M16" s="8"/>
      <c r="N16" s="12">
        <f>J16-L16</f>
        <v>114015513</v>
      </c>
      <c r="O16" s="35"/>
      <c r="Q16" s="11"/>
      <c r="R16" s="11"/>
      <c r="T16" s="49"/>
      <c r="U16" s="49"/>
      <c r="V16" s="1"/>
      <c r="X16" s="29"/>
    </row>
    <row r="17" spans="1:24" ht="13.5" thickBot="1">
      <c r="A17" s="22"/>
      <c r="B17" s="22"/>
      <c r="C17" s="43" t="s">
        <v>12</v>
      </c>
      <c r="D17" s="55">
        <f>SUM(D13:D16)</f>
        <v>1466672232</v>
      </c>
      <c r="E17" s="8"/>
      <c r="F17" s="55">
        <f>SUM(F13:F16)</f>
        <v>447118888</v>
      </c>
      <c r="G17" s="8"/>
      <c r="H17" s="55">
        <f>D17-F17</f>
        <v>1019553344</v>
      </c>
      <c r="I17" s="8"/>
      <c r="J17" s="55">
        <f>SUM(J13:J16)</f>
        <v>1177734723</v>
      </c>
      <c r="K17" s="8"/>
      <c r="L17" s="55">
        <f>SUM(L13:L16)</f>
        <v>579325021</v>
      </c>
      <c r="M17" s="8"/>
      <c r="N17" s="55">
        <f>J17-L17</f>
        <v>598409702</v>
      </c>
      <c r="O17" s="35"/>
      <c r="P17" s="40" t="s">
        <v>62</v>
      </c>
      <c r="S17" s="49"/>
      <c r="T17" s="49"/>
      <c r="U17" s="49"/>
      <c r="V17" s="1"/>
      <c r="W17" s="49"/>
      <c r="X17" s="29"/>
    </row>
    <row r="18" spans="1:24" ht="13.5" thickTop="1">
      <c r="A18" s="22"/>
      <c r="B18" s="22"/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35"/>
      <c r="P18" s="42" t="s">
        <v>63</v>
      </c>
      <c r="S18" s="49"/>
      <c r="T18" s="49"/>
      <c r="U18" s="49"/>
      <c r="V18" s="1"/>
      <c r="W18" s="49"/>
      <c r="X18" s="29"/>
    </row>
    <row r="19" spans="1:24" ht="12.75">
      <c r="A19" s="22"/>
      <c r="B19" s="22"/>
      <c r="C19" s="10" t="s">
        <v>13</v>
      </c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35"/>
      <c r="P19" s="11" t="s">
        <v>64</v>
      </c>
      <c r="Q19" s="40"/>
      <c r="R19" s="40"/>
      <c r="S19" s="49"/>
      <c r="T19" s="49"/>
      <c r="U19" s="49"/>
      <c r="V19" s="1"/>
      <c r="W19" s="49"/>
      <c r="X19" s="29"/>
    </row>
    <row r="20" spans="1:24" ht="12.75">
      <c r="A20" s="22"/>
      <c r="B20" s="22"/>
      <c r="C20" s="40" t="s">
        <v>163</v>
      </c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35"/>
      <c r="P20" s="41" t="s">
        <v>65</v>
      </c>
      <c r="Q20" s="40"/>
      <c r="R20" s="40"/>
      <c r="S20" s="49">
        <v>0</v>
      </c>
      <c r="T20" s="49"/>
      <c r="U20" s="49"/>
      <c r="V20" s="1"/>
      <c r="W20" s="49">
        <v>2585319561</v>
      </c>
      <c r="X20" s="29"/>
    </row>
    <row r="21" spans="1:24" ht="13.5" thickBot="1">
      <c r="A21" s="22"/>
      <c r="B21" s="22"/>
      <c r="C21" s="44" t="s">
        <v>164</v>
      </c>
      <c r="D21" s="17">
        <v>92573002</v>
      </c>
      <c r="E21" s="8"/>
      <c r="F21" s="17">
        <v>0</v>
      </c>
      <c r="G21" s="8"/>
      <c r="H21" s="17">
        <v>92573002</v>
      </c>
      <c r="I21" s="8"/>
      <c r="J21" s="17">
        <v>0</v>
      </c>
      <c r="K21" s="8"/>
      <c r="L21" s="17">
        <v>0</v>
      </c>
      <c r="M21" s="8"/>
      <c r="N21" s="17">
        <v>0</v>
      </c>
      <c r="O21" s="35"/>
      <c r="P21" s="11" t="s">
        <v>66</v>
      </c>
      <c r="Q21" s="40"/>
      <c r="R21" s="40"/>
      <c r="S21" s="12">
        <v>424564326</v>
      </c>
      <c r="T21" s="49"/>
      <c r="U21" s="49"/>
      <c r="V21" s="1"/>
      <c r="W21" s="12">
        <v>458974759</v>
      </c>
      <c r="X21" s="29"/>
    </row>
    <row r="22" spans="1:24" ht="14.25" thickBot="1" thickTop="1">
      <c r="A22" s="22"/>
      <c r="B22" s="22"/>
      <c r="C22" s="10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35"/>
      <c r="Q22" s="40"/>
      <c r="R22" s="40"/>
      <c r="S22" s="17">
        <f>SUM(S20:S21)</f>
        <v>424564326</v>
      </c>
      <c r="T22" s="49"/>
      <c r="U22" s="49"/>
      <c r="V22" s="1"/>
      <c r="W22" s="17">
        <f>SUM(W20:W21)</f>
        <v>3044294320</v>
      </c>
      <c r="X22" s="29"/>
    </row>
    <row r="23" spans="1:24" ht="13.5" thickTop="1">
      <c r="A23" s="22"/>
      <c r="B23" s="22"/>
      <c r="C23" s="40" t="s">
        <v>75</v>
      </c>
      <c r="D23" s="49"/>
      <c r="E23" s="54"/>
      <c r="F23" s="49"/>
      <c r="G23" s="54"/>
      <c r="H23" s="49"/>
      <c r="I23" s="54"/>
      <c r="J23" s="49"/>
      <c r="K23" s="54"/>
      <c r="L23" s="49"/>
      <c r="M23" s="54"/>
      <c r="N23" s="49"/>
      <c r="O23" s="35"/>
      <c r="Q23" s="42"/>
      <c r="R23" s="42"/>
      <c r="T23" s="49"/>
      <c r="U23" s="49"/>
      <c r="V23" s="1"/>
      <c r="X23" s="29"/>
    </row>
    <row r="24" spans="1:24" ht="12.75">
      <c r="A24" s="22"/>
      <c r="B24" s="22"/>
      <c r="C24" s="44" t="s">
        <v>14</v>
      </c>
      <c r="D24" s="49">
        <v>10100088042</v>
      </c>
      <c r="E24" s="54"/>
      <c r="F24" s="49">
        <v>0</v>
      </c>
      <c r="G24" s="54"/>
      <c r="H24" s="49">
        <f>D24-F24</f>
        <v>10100088042</v>
      </c>
      <c r="I24" s="54"/>
      <c r="J24" s="49">
        <v>10085022662</v>
      </c>
      <c r="K24" s="54"/>
      <c r="L24" s="49">
        <v>0</v>
      </c>
      <c r="M24" s="54"/>
      <c r="N24" s="49">
        <f>J24-L24</f>
        <v>10085022662</v>
      </c>
      <c r="O24" s="35"/>
      <c r="P24" s="40" t="s">
        <v>67</v>
      </c>
      <c r="Q24" s="11"/>
      <c r="R24" s="11"/>
      <c r="T24" s="1"/>
      <c r="U24" s="1"/>
      <c r="V24" s="1"/>
      <c r="X24" s="29"/>
    </row>
    <row r="25" spans="1:24" ht="12.75">
      <c r="A25" s="22"/>
      <c r="B25" s="22"/>
      <c r="C25" s="11" t="s">
        <v>15</v>
      </c>
      <c r="D25" s="49">
        <v>5374470728</v>
      </c>
      <c r="E25" s="54"/>
      <c r="F25" s="49">
        <v>3305847745</v>
      </c>
      <c r="G25" s="54"/>
      <c r="H25" s="49">
        <f aca="true" t="shared" si="0" ref="H25:H30">D25-F25</f>
        <v>2068622983</v>
      </c>
      <c r="I25" s="54"/>
      <c r="J25" s="49">
        <v>5196970948</v>
      </c>
      <c r="K25" s="54"/>
      <c r="L25" s="49">
        <v>3012310155</v>
      </c>
      <c r="M25" s="54"/>
      <c r="N25" s="49">
        <f aca="true" t="shared" si="1" ref="N25:N30">J25-L25</f>
        <v>2184660793</v>
      </c>
      <c r="O25" s="35"/>
      <c r="P25" s="11" t="s">
        <v>68</v>
      </c>
      <c r="Q25" s="41"/>
      <c r="R25" s="41"/>
      <c r="S25" s="49">
        <v>1483750478</v>
      </c>
      <c r="T25" s="49"/>
      <c r="U25" s="49"/>
      <c r="V25" s="1"/>
      <c r="W25" s="49">
        <v>1029591901</v>
      </c>
      <c r="X25" s="29"/>
    </row>
    <row r="26" spans="1:24" ht="12.75">
      <c r="A26" s="22"/>
      <c r="B26" s="22"/>
      <c r="C26" s="11" t="s">
        <v>16</v>
      </c>
      <c r="D26" s="49"/>
      <c r="E26" s="54"/>
      <c r="F26" s="49"/>
      <c r="G26" s="54"/>
      <c r="H26" s="49"/>
      <c r="I26" s="54"/>
      <c r="J26" s="49"/>
      <c r="K26" s="54"/>
      <c r="L26" s="49"/>
      <c r="M26" s="54"/>
      <c r="N26" s="49"/>
      <c r="O26" s="35"/>
      <c r="P26" s="11" t="s">
        <v>165</v>
      </c>
      <c r="Q26" s="11"/>
      <c r="R26" s="11"/>
      <c r="S26" s="49">
        <v>1004762648</v>
      </c>
      <c r="T26" s="49"/>
      <c r="U26" s="49"/>
      <c r="V26" s="1"/>
      <c r="W26" s="49">
        <v>1086256655</v>
      </c>
      <c r="X26" s="29"/>
    </row>
    <row r="27" spans="1:24" ht="12.75">
      <c r="A27" s="22"/>
      <c r="B27" s="22"/>
      <c r="C27" s="41" t="s">
        <v>17</v>
      </c>
      <c r="D27" s="9">
        <v>53409173661</v>
      </c>
      <c r="E27" s="8"/>
      <c r="F27" s="9">
        <v>36539742531</v>
      </c>
      <c r="G27" s="8"/>
      <c r="H27" s="49">
        <f t="shared" si="0"/>
        <v>16869431130</v>
      </c>
      <c r="I27" s="8"/>
      <c r="J27" s="9">
        <v>51633594988</v>
      </c>
      <c r="K27" s="8"/>
      <c r="L27" s="9">
        <v>33089941241</v>
      </c>
      <c r="M27" s="8"/>
      <c r="N27" s="49">
        <f t="shared" si="1"/>
        <v>18543653747</v>
      </c>
      <c r="O27" s="35"/>
      <c r="P27" s="11" t="s">
        <v>166</v>
      </c>
      <c r="S27" s="49">
        <v>101806920</v>
      </c>
      <c r="T27" s="49"/>
      <c r="U27" s="49"/>
      <c r="V27" s="1"/>
      <c r="W27" s="49">
        <v>0</v>
      </c>
      <c r="X27" s="29"/>
    </row>
    <row r="28" spans="1:24" ht="12.75">
      <c r="A28" s="22"/>
      <c r="B28" s="22"/>
      <c r="C28" s="11" t="s">
        <v>18</v>
      </c>
      <c r="D28" s="9">
        <v>1093433547</v>
      </c>
      <c r="E28" s="8"/>
      <c r="F28" s="9">
        <v>606596183</v>
      </c>
      <c r="G28" s="8"/>
      <c r="H28" s="49">
        <f t="shared" si="0"/>
        <v>486837364</v>
      </c>
      <c r="I28" s="8"/>
      <c r="J28" s="9">
        <v>1049500105</v>
      </c>
      <c r="K28" s="8"/>
      <c r="L28" s="9">
        <v>486201909</v>
      </c>
      <c r="M28" s="8"/>
      <c r="N28" s="49">
        <f t="shared" si="1"/>
        <v>563298196</v>
      </c>
      <c r="O28" s="35"/>
      <c r="P28" s="11" t="s">
        <v>70</v>
      </c>
      <c r="Q28" s="40"/>
      <c r="R28" s="40"/>
      <c r="T28" s="1"/>
      <c r="U28" s="1"/>
      <c r="V28" s="1"/>
      <c r="X28" s="29"/>
    </row>
    <row r="29" spans="1:24" ht="12.75">
      <c r="A29" s="22"/>
      <c r="B29" s="22"/>
      <c r="C29" s="11" t="s">
        <v>19</v>
      </c>
      <c r="D29" s="9">
        <v>2162615475</v>
      </c>
      <c r="E29" s="8"/>
      <c r="F29" s="9">
        <v>1109871212</v>
      </c>
      <c r="G29" s="8"/>
      <c r="H29" s="49">
        <f t="shared" si="0"/>
        <v>1052744263</v>
      </c>
      <c r="I29" s="8"/>
      <c r="J29" s="9">
        <v>1771521998</v>
      </c>
      <c r="K29" s="8"/>
      <c r="L29" s="9">
        <v>851810449</v>
      </c>
      <c r="M29" s="8"/>
      <c r="N29" s="49">
        <f t="shared" si="1"/>
        <v>919711549</v>
      </c>
      <c r="O29" s="35"/>
      <c r="P29" s="41" t="s">
        <v>71</v>
      </c>
      <c r="Q29" s="11"/>
      <c r="R29" s="11"/>
      <c r="S29" s="12">
        <v>6313694893</v>
      </c>
      <c r="T29" s="49"/>
      <c r="U29" s="49"/>
      <c r="V29" s="1"/>
      <c r="W29" s="12">
        <v>6344544769</v>
      </c>
      <c r="X29" s="29"/>
    </row>
    <row r="30" spans="1:24" ht="13.5" thickBot="1">
      <c r="A30" s="22"/>
      <c r="B30" s="22"/>
      <c r="C30" s="11" t="s">
        <v>20</v>
      </c>
      <c r="D30" s="12">
        <v>7171796598</v>
      </c>
      <c r="E30" s="8"/>
      <c r="F30" s="12">
        <v>0</v>
      </c>
      <c r="G30" s="8"/>
      <c r="H30" s="12">
        <f t="shared" si="0"/>
        <v>7171796598</v>
      </c>
      <c r="I30" s="8"/>
      <c r="J30" s="12">
        <v>1895789637</v>
      </c>
      <c r="K30" s="8"/>
      <c r="L30" s="12">
        <v>0</v>
      </c>
      <c r="M30" s="8"/>
      <c r="N30" s="12">
        <f t="shared" si="1"/>
        <v>1895789637</v>
      </c>
      <c r="O30" s="35"/>
      <c r="Q30" s="11"/>
      <c r="R30" s="11"/>
      <c r="S30" s="55">
        <f>SUM(S25:S29)</f>
        <v>8904014939</v>
      </c>
      <c r="T30" s="49"/>
      <c r="U30" s="49"/>
      <c r="V30" s="1"/>
      <c r="W30" s="55">
        <f>SUM(W25:W29)</f>
        <v>8460393325</v>
      </c>
      <c r="X30" s="29"/>
    </row>
    <row r="31" spans="1:24" ht="13.5" thickTop="1">
      <c r="A31" s="22"/>
      <c r="B31" s="22"/>
      <c r="D31" s="79">
        <f>SUM(D24:D30)</f>
        <v>79311578051</v>
      </c>
      <c r="E31" s="8"/>
      <c r="F31" s="79">
        <f>SUM(F24:F30)</f>
        <v>41562057671</v>
      </c>
      <c r="G31" s="8"/>
      <c r="H31" s="79">
        <f>SUM(H24:H30)</f>
        <v>37749520380</v>
      </c>
      <c r="I31" s="8"/>
      <c r="J31" s="79">
        <f>SUM(J24:J30)</f>
        <v>71632400338</v>
      </c>
      <c r="K31" s="8"/>
      <c r="L31" s="79">
        <f>SUM(L24:L30)</f>
        <v>37440263754</v>
      </c>
      <c r="M31" s="8"/>
      <c r="N31" s="79">
        <f>SUM(N24:N30)</f>
        <v>34192136584</v>
      </c>
      <c r="O31" s="35"/>
      <c r="Q31" s="11"/>
      <c r="R31" s="11"/>
      <c r="T31" s="49"/>
      <c r="U31" s="49"/>
      <c r="V31" s="1"/>
      <c r="X31" s="29"/>
    </row>
    <row r="32" spans="1:24" ht="13.5" thickBot="1">
      <c r="A32" s="22"/>
      <c r="B32" s="22"/>
      <c r="C32" s="43" t="s">
        <v>107</v>
      </c>
      <c r="D32" s="55">
        <f>D31+D21</f>
        <v>79404151053</v>
      </c>
      <c r="E32" s="8"/>
      <c r="F32" s="55">
        <f>F31+F21</f>
        <v>41562057671</v>
      </c>
      <c r="G32" s="8"/>
      <c r="H32" s="55">
        <f>H31+H21</f>
        <v>37842093382</v>
      </c>
      <c r="I32" s="8"/>
      <c r="J32" s="55">
        <f>J31+J21</f>
        <v>71632400338</v>
      </c>
      <c r="K32" s="8"/>
      <c r="L32" s="55">
        <f>L31+L21</f>
        <v>37440263754</v>
      </c>
      <c r="M32" s="8"/>
      <c r="N32" s="55">
        <f>N31+N21</f>
        <v>34192136584</v>
      </c>
      <c r="O32" s="35"/>
      <c r="P32" s="40" t="s">
        <v>73</v>
      </c>
      <c r="Q32" s="11"/>
      <c r="R32" s="11"/>
      <c r="S32" s="49"/>
      <c r="T32" s="49"/>
      <c r="U32" s="49"/>
      <c r="V32" s="1"/>
      <c r="W32" s="49"/>
      <c r="X32" s="29"/>
    </row>
    <row r="33" spans="1:24" ht="13.5" thickTop="1">
      <c r="A33" s="22"/>
      <c r="B33" s="22"/>
      <c r="C33" s="8"/>
      <c r="D33" s="9"/>
      <c r="E33" s="8"/>
      <c r="F33" s="9"/>
      <c r="G33" s="8"/>
      <c r="H33" s="9"/>
      <c r="I33" s="8"/>
      <c r="J33" s="9"/>
      <c r="K33" s="8"/>
      <c r="L33" s="9"/>
      <c r="M33" s="8"/>
      <c r="N33" s="9"/>
      <c r="O33" s="35"/>
      <c r="P33" s="41" t="s">
        <v>72</v>
      </c>
      <c r="Q33" s="41"/>
      <c r="R33" s="41"/>
      <c r="S33" s="12">
        <v>304825722</v>
      </c>
      <c r="T33" s="49"/>
      <c r="U33" s="49"/>
      <c r="V33" s="1"/>
      <c r="W33" s="12">
        <v>105493792</v>
      </c>
      <c r="X33" s="29"/>
    </row>
    <row r="34" spans="1:24" ht="13.5" thickBot="1">
      <c r="A34" s="22"/>
      <c r="B34" s="22"/>
      <c r="C34" s="50" t="s">
        <v>21</v>
      </c>
      <c r="D34" s="9"/>
      <c r="E34" s="8"/>
      <c r="F34" s="9"/>
      <c r="G34" s="8"/>
      <c r="H34" s="9"/>
      <c r="I34" s="8"/>
      <c r="J34" s="9"/>
      <c r="K34" s="8"/>
      <c r="L34" s="9"/>
      <c r="M34" s="8"/>
      <c r="N34" s="9"/>
      <c r="O34" s="35"/>
      <c r="S34" s="17">
        <f>SUM(S33)</f>
        <v>304825722</v>
      </c>
      <c r="T34" s="49"/>
      <c r="U34" s="49"/>
      <c r="V34" s="1"/>
      <c r="W34" s="17">
        <f>SUM(W33)</f>
        <v>105493792</v>
      </c>
      <c r="X34" s="29"/>
    </row>
    <row r="35" spans="1:24" ht="14.25" thickBot="1" thickTop="1">
      <c r="A35" s="22"/>
      <c r="B35" s="22"/>
      <c r="C35" s="42" t="s">
        <v>22</v>
      </c>
      <c r="D35" s="9"/>
      <c r="E35" s="8"/>
      <c r="F35" s="9"/>
      <c r="G35" s="8"/>
      <c r="H35" s="9"/>
      <c r="I35" s="8"/>
      <c r="J35" s="9"/>
      <c r="K35" s="8"/>
      <c r="L35" s="9"/>
      <c r="M35" s="8"/>
      <c r="N35" s="9"/>
      <c r="O35" s="35"/>
      <c r="P35" s="43" t="s">
        <v>74</v>
      </c>
      <c r="Q35" s="40"/>
      <c r="R35" s="40"/>
      <c r="S35" s="60">
        <f>S15+S22+S30+S34</f>
        <v>20735614987</v>
      </c>
      <c r="T35" s="49"/>
      <c r="U35" s="49"/>
      <c r="V35" s="1"/>
      <c r="W35" s="60">
        <f>W15+W22+W30+W34</f>
        <v>20127021437</v>
      </c>
      <c r="X35" s="29"/>
    </row>
    <row r="36" spans="1:24" ht="13.5" thickTop="1">
      <c r="A36" s="22"/>
      <c r="B36" s="22"/>
      <c r="C36" s="44" t="s">
        <v>23</v>
      </c>
      <c r="D36" s="49"/>
      <c r="E36" s="54"/>
      <c r="F36" s="49"/>
      <c r="G36" s="54"/>
      <c r="H36" s="49">
        <v>2166900000</v>
      </c>
      <c r="I36" s="54"/>
      <c r="J36" s="49"/>
      <c r="K36" s="54"/>
      <c r="L36" s="49"/>
      <c r="M36" s="54"/>
      <c r="N36" s="49">
        <v>1550900000</v>
      </c>
      <c r="O36" s="35"/>
      <c r="Q36" s="41"/>
      <c r="R36" s="41"/>
      <c r="T36" s="49"/>
      <c r="U36" s="49"/>
      <c r="V36" s="1"/>
      <c r="X36" s="29"/>
    </row>
    <row r="37" spans="1:24" ht="12.75">
      <c r="A37" s="22"/>
      <c r="B37" s="22"/>
      <c r="C37" s="44" t="s">
        <v>167</v>
      </c>
      <c r="D37" s="49"/>
      <c r="E37" s="54"/>
      <c r="F37" s="49"/>
      <c r="G37" s="54"/>
      <c r="H37" s="49">
        <v>5556000</v>
      </c>
      <c r="I37" s="54"/>
      <c r="J37" s="49"/>
      <c r="K37" s="54"/>
      <c r="L37" s="49"/>
      <c r="M37" s="54"/>
      <c r="N37" s="49">
        <v>4601267</v>
      </c>
      <c r="O37" s="35"/>
      <c r="P37" s="10" t="s">
        <v>77</v>
      </c>
      <c r="Q37" s="41"/>
      <c r="R37" s="41"/>
      <c r="S37" s="49"/>
      <c r="T37" s="49"/>
      <c r="U37" s="49"/>
      <c r="V37" s="1"/>
      <c r="W37" s="49"/>
      <c r="X37" s="29"/>
    </row>
    <row r="38" spans="1:24" ht="12.75">
      <c r="A38" s="22"/>
      <c r="B38" s="22"/>
      <c r="C38" s="44" t="s">
        <v>24</v>
      </c>
      <c r="D38" s="49"/>
      <c r="E38" s="54"/>
      <c r="F38" s="49"/>
      <c r="G38" s="54"/>
      <c r="H38" s="12">
        <v>20823454983</v>
      </c>
      <c r="I38" s="54"/>
      <c r="J38" s="49"/>
      <c r="K38" s="54"/>
      <c r="L38" s="49"/>
      <c r="M38" s="54"/>
      <c r="N38" s="12">
        <v>2274444177</v>
      </c>
      <c r="O38" s="35"/>
      <c r="P38" s="11" t="s">
        <v>78</v>
      </c>
      <c r="T38" s="49"/>
      <c r="U38" s="49"/>
      <c r="V38" s="1"/>
      <c r="X38" s="29"/>
    </row>
    <row r="39" spans="1:24" ht="13.5" thickBot="1">
      <c r="A39" s="22"/>
      <c r="B39" s="22"/>
      <c r="D39" s="49"/>
      <c r="E39" s="54"/>
      <c r="F39" s="49"/>
      <c r="G39" s="54"/>
      <c r="H39" s="55">
        <f>SUM(H36:H38)</f>
        <v>22995910983</v>
      </c>
      <c r="I39" s="54"/>
      <c r="J39" s="49"/>
      <c r="K39" s="54"/>
      <c r="L39" s="49"/>
      <c r="M39" s="54"/>
      <c r="N39" s="55">
        <f>SUM(N36:N38)</f>
        <v>3829945444</v>
      </c>
      <c r="O39" s="35"/>
      <c r="P39" s="41" t="s">
        <v>79</v>
      </c>
      <c r="Q39" s="43"/>
      <c r="R39" s="43"/>
      <c r="S39" s="49">
        <v>1531935178</v>
      </c>
      <c r="T39" s="49"/>
      <c r="U39" s="49"/>
      <c r="V39" s="1"/>
      <c r="W39" s="49">
        <v>1533820493</v>
      </c>
      <c r="X39" s="29"/>
    </row>
    <row r="40" spans="1:24" ht="14.25" thickBot="1" thickTop="1">
      <c r="A40" s="22"/>
      <c r="B40" s="22"/>
      <c r="C40" s="43" t="s">
        <v>49</v>
      </c>
      <c r="D40" s="49"/>
      <c r="E40" s="54"/>
      <c r="F40" s="49"/>
      <c r="G40" s="54"/>
      <c r="H40" s="17">
        <f>H31+H39+H21</f>
        <v>60838004365</v>
      </c>
      <c r="I40" s="54"/>
      <c r="J40" s="49"/>
      <c r="K40" s="54"/>
      <c r="L40" s="49"/>
      <c r="M40" s="54"/>
      <c r="N40" s="17">
        <f>N31+N39+N21</f>
        <v>38022082028</v>
      </c>
      <c r="O40" s="35"/>
      <c r="P40" s="11" t="s">
        <v>80</v>
      </c>
      <c r="Q40" s="41"/>
      <c r="R40" s="41"/>
      <c r="S40" s="12">
        <v>60793676</v>
      </c>
      <c r="T40" s="61"/>
      <c r="U40" s="61"/>
      <c r="V40" s="1"/>
      <c r="W40" s="12">
        <v>903551693</v>
      </c>
      <c r="X40" s="29"/>
    </row>
    <row r="41" spans="1:24" ht="14.25" thickBot="1" thickTop="1">
      <c r="A41" s="22"/>
      <c r="B41" s="22"/>
      <c r="C41" s="10" t="s">
        <v>25</v>
      </c>
      <c r="D41" s="49"/>
      <c r="E41" s="54"/>
      <c r="F41" s="49"/>
      <c r="G41" s="54"/>
      <c r="H41" s="49"/>
      <c r="I41" s="54"/>
      <c r="J41" s="49"/>
      <c r="K41" s="54"/>
      <c r="L41" s="49"/>
      <c r="M41" s="54"/>
      <c r="N41" s="49"/>
      <c r="O41" s="35"/>
      <c r="P41" s="43" t="s">
        <v>12</v>
      </c>
      <c r="Q41" s="10"/>
      <c r="R41" s="10"/>
      <c r="S41" s="55">
        <f>SUM(S39:S40)</f>
        <v>1592728854</v>
      </c>
      <c r="T41" s="49"/>
      <c r="U41" s="49"/>
      <c r="V41" s="1"/>
      <c r="W41" s="55">
        <f>SUM(W39:W40)</f>
        <v>2437372186</v>
      </c>
      <c r="X41" s="29"/>
    </row>
    <row r="42" spans="1:24" ht="13.5" thickTop="1">
      <c r="A42" s="22"/>
      <c r="B42" s="22"/>
      <c r="C42" s="40" t="s">
        <v>26</v>
      </c>
      <c r="D42" s="49"/>
      <c r="E42" s="54"/>
      <c r="F42" s="49"/>
      <c r="G42" s="54"/>
      <c r="H42" s="49"/>
      <c r="I42" s="54"/>
      <c r="J42" s="49"/>
      <c r="K42" s="54"/>
      <c r="L42" s="49"/>
      <c r="M42" s="54"/>
      <c r="N42" s="49"/>
      <c r="O42" s="35"/>
      <c r="Q42" s="11"/>
      <c r="R42" s="11"/>
      <c r="T42" s="49"/>
      <c r="U42" s="49"/>
      <c r="V42" s="1"/>
      <c r="X42" s="29"/>
    </row>
    <row r="43" spans="1:24" ht="12.75">
      <c r="A43" s="22"/>
      <c r="B43" s="22"/>
      <c r="C43" s="44" t="s">
        <v>27</v>
      </c>
      <c r="D43" s="49"/>
      <c r="E43" s="54"/>
      <c r="F43" s="49"/>
      <c r="G43" s="54"/>
      <c r="H43" s="49">
        <v>4950004372</v>
      </c>
      <c r="I43" s="54"/>
      <c r="J43" s="49"/>
      <c r="K43" s="54"/>
      <c r="L43" s="49"/>
      <c r="M43" s="54"/>
      <c r="N43" s="49">
        <v>2480164478</v>
      </c>
      <c r="O43" s="35"/>
      <c r="P43" s="10" t="s">
        <v>81</v>
      </c>
      <c r="Q43" s="41"/>
      <c r="R43" s="41"/>
      <c r="T43" s="49"/>
      <c r="U43" s="49"/>
      <c r="V43" s="1"/>
      <c r="X43" s="29"/>
    </row>
    <row r="44" spans="1:24" ht="12.75">
      <c r="A44" s="22"/>
      <c r="B44" s="22"/>
      <c r="C44" s="44" t="s">
        <v>28</v>
      </c>
      <c r="D44" s="49"/>
      <c r="E44" s="54"/>
      <c r="F44" s="49"/>
      <c r="G44" s="54"/>
      <c r="I44" s="54"/>
      <c r="J44" s="49"/>
      <c r="K44" s="54"/>
      <c r="L44" s="49"/>
      <c r="M44" s="54"/>
      <c r="O44" s="35"/>
      <c r="P44" s="40" t="s">
        <v>82</v>
      </c>
      <c r="Q44" s="11"/>
      <c r="R44" s="11"/>
      <c r="T44" s="49"/>
      <c r="U44" s="49"/>
      <c r="V44" s="1"/>
      <c r="X44" s="29"/>
    </row>
    <row r="45" spans="1:24" ht="12.75">
      <c r="A45" s="22"/>
      <c r="B45" s="22"/>
      <c r="C45" s="45" t="s">
        <v>29</v>
      </c>
      <c r="D45" s="49"/>
      <c r="E45" s="54"/>
      <c r="F45" s="49"/>
      <c r="G45" s="54"/>
      <c r="H45" s="49">
        <v>9056333730</v>
      </c>
      <c r="I45" s="54"/>
      <c r="J45" s="49"/>
      <c r="K45" s="54"/>
      <c r="L45" s="49"/>
      <c r="M45" s="54"/>
      <c r="N45" s="49">
        <v>15291028175</v>
      </c>
      <c r="O45" s="35"/>
      <c r="P45" s="11" t="s">
        <v>168</v>
      </c>
      <c r="Q45" s="43"/>
      <c r="R45" s="43"/>
      <c r="S45" s="49">
        <v>1500962984</v>
      </c>
      <c r="T45" s="49"/>
      <c r="U45" s="49"/>
      <c r="V45" s="1"/>
      <c r="W45" s="49">
        <v>2500962984</v>
      </c>
      <c r="X45" s="29"/>
    </row>
    <row r="46" spans="1:24" ht="12.75">
      <c r="A46" s="22"/>
      <c r="B46" s="22"/>
      <c r="C46" s="44" t="s">
        <v>169</v>
      </c>
      <c r="D46" s="49"/>
      <c r="E46" s="54"/>
      <c r="F46" s="49"/>
      <c r="G46" s="54"/>
      <c r="H46" s="49"/>
      <c r="I46" s="54"/>
      <c r="J46" s="49"/>
      <c r="K46" s="54"/>
      <c r="L46" s="49"/>
      <c r="M46" s="54"/>
      <c r="N46" s="49"/>
      <c r="O46" s="35"/>
      <c r="P46" s="11" t="s">
        <v>83</v>
      </c>
      <c r="Q46" s="11"/>
      <c r="R46" s="11"/>
      <c r="S46" s="49">
        <v>488983230</v>
      </c>
      <c r="T46" s="49"/>
      <c r="U46" s="49"/>
      <c r="V46" s="1"/>
      <c r="W46" s="49">
        <v>887137551</v>
      </c>
      <c r="X46" s="29"/>
    </row>
    <row r="47" spans="1:24" ht="12.75">
      <c r="A47" s="22"/>
      <c r="B47" s="22"/>
      <c r="C47" s="45" t="s">
        <v>31</v>
      </c>
      <c r="D47" s="49"/>
      <c r="E47" s="54"/>
      <c r="F47" s="49"/>
      <c r="G47" s="54"/>
      <c r="H47" s="49">
        <v>8832642688</v>
      </c>
      <c r="I47" s="54"/>
      <c r="J47" s="49"/>
      <c r="K47" s="54"/>
      <c r="L47" s="49"/>
      <c r="M47" s="54"/>
      <c r="N47" s="49">
        <v>10213316318</v>
      </c>
      <c r="O47" s="35"/>
      <c r="P47" s="11" t="s">
        <v>170</v>
      </c>
      <c r="Q47" s="49">
        <v>1629602260</v>
      </c>
      <c r="R47" s="10"/>
      <c r="S47" s="49"/>
      <c r="T47" s="49"/>
      <c r="U47" s="49">
        <v>2787681296</v>
      </c>
      <c r="V47" s="1"/>
      <c r="W47" s="49"/>
      <c r="X47" s="29"/>
    </row>
    <row r="48" spans="1:24" ht="12.75">
      <c r="A48" s="22"/>
      <c r="B48" s="22"/>
      <c r="C48" s="44" t="s">
        <v>32</v>
      </c>
      <c r="D48" s="49"/>
      <c r="E48" s="54"/>
      <c r="F48" s="49"/>
      <c r="G48" s="54"/>
      <c r="H48" s="12">
        <v>12303435587</v>
      </c>
      <c r="I48" s="54"/>
      <c r="J48" s="49"/>
      <c r="K48" s="54"/>
      <c r="L48" s="49"/>
      <c r="M48" s="54"/>
      <c r="N48" s="12">
        <v>3169342418</v>
      </c>
      <c r="O48" s="35"/>
      <c r="P48" s="45" t="s">
        <v>85</v>
      </c>
      <c r="Q48" s="12">
        <v>34669593</v>
      </c>
      <c r="R48" s="11"/>
      <c r="S48" s="49">
        <f>Q47-Q48</f>
        <v>1594932667</v>
      </c>
      <c r="T48" s="49"/>
      <c r="U48" s="12">
        <v>129562723</v>
      </c>
      <c r="V48" s="11"/>
      <c r="W48" s="49">
        <f>U47-U48</f>
        <v>2658118573</v>
      </c>
      <c r="X48" s="29"/>
    </row>
    <row r="49" spans="1:24" ht="13.5" thickBot="1">
      <c r="A49" s="22"/>
      <c r="B49" s="22"/>
      <c r="D49" s="49"/>
      <c r="E49" s="54"/>
      <c r="F49" s="49"/>
      <c r="G49" s="54"/>
      <c r="H49" s="55">
        <f>SUM(H43:H48)</f>
        <v>35142416377</v>
      </c>
      <c r="I49" s="54"/>
      <c r="J49" s="49"/>
      <c r="K49" s="54"/>
      <c r="L49" s="49"/>
      <c r="M49" s="54"/>
      <c r="N49" s="55">
        <f>SUM(N43:N48)</f>
        <v>31153851389</v>
      </c>
      <c r="O49" s="35"/>
      <c r="P49" s="11" t="s">
        <v>86</v>
      </c>
      <c r="R49" s="11"/>
      <c r="S49" s="12">
        <v>364769755</v>
      </c>
      <c r="T49" s="56"/>
      <c r="V49" s="11"/>
      <c r="W49" s="12">
        <v>275119129</v>
      </c>
      <c r="X49" s="29"/>
    </row>
    <row r="50" spans="1:24" ht="14.25" thickBot="1" thickTop="1">
      <c r="A50" s="22"/>
      <c r="B50" s="22"/>
      <c r="C50" s="40" t="s">
        <v>33</v>
      </c>
      <c r="D50" s="49"/>
      <c r="E50" s="54"/>
      <c r="F50" s="49"/>
      <c r="G50" s="54"/>
      <c r="H50" s="49"/>
      <c r="I50" s="54"/>
      <c r="J50" s="49"/>
      <c r="K50" s="54"/>
      <c r="L50" s="49"/>
      <c r="M50" s="54"/>
      <c r="N50" s="49"/>
      <c r="O50" s="35"/>
      <c r="R50" s="45"/>
      <c r="S50" s="55">
        <f>SUM(S48:S49,S45,S46)</f>
        <v>3949648636</v>
      </c>
      <c r="T50" s="62"/>
      <c r="V50" s="45"/>
      <c r="W50" s="55">
        <f>SUM(W48:W49,W45,W46)</f>
        <v>6321338237</v>
      </c>
      <c r="X50" s="29"/>
    </row>
    <row r="51" spans="1:24" ht="13.5" thickTop="1">
      <c r="A51" s="22"/>
      <c r="B51" s="22"/>
      <c r="C51" s="44" t="s">
        <v>34</v>
      </c>
      <c r="D51" s="47"/>
      <c r="E51" s="1"/>
      <c r="F51" s="49">
        <v>19962566820</v>
      </c>
      <c r="G51" s="1"/>
      <c r="H51" s="47"/>
      <c r="I51" s="1"/>
      <c r="J51" s="47"/>
      <c r="K51" s="1"/>
      <c r="L51" s="49">
        <v>44088102271</v>
      </c>
      <c r="M51" s="1"/>
      <c r="N51" s="47"/>
      <c r="O51" s="35"/>
      <c r="Q51" s="11"/>
      <c r="R51" s="11"/>
      <c r="T51" s="49"/>
      <c r="U51" s="11"/>
      <c r="V51" s="11"/>
      <c r="X51" s="29"/>
    </row>
    <row r="52" spans="1:24" ht="12.75">
      <c r="A52" s="22"/>
      <c r="B52" s="22"/>
      <c r="C52" s="45" t="s">
        <v>35</v>
      </c>
      <c r="D52" s="49"/>
      <c r="E52" s="13"/>
      <c r="F52" s="12">
        <v>1265872060</v>
      </c>
      <c r="G52" s="13"/>
      <c r="H52" s="49">
        <f>F51-F52</f>
        <v>18696694760</v>
      </c>
      <c r="I52" s="13"/>
      <c r="J52" s="49"/>
      <c r="K52" s="13"/>
      <c r="L52" s="12">
        <v>439433917</v>
      </c>
      <c r="M52" s="13"/>
      <c r="N52" s="49">
        <f>L51-L52</f>
        <v>43648668354</v>
      </c>
      <c r="O52" s="35"/>
      <c r="T52" s="49"/>
      <c r="X52" s="29"/>
    </row>
    <row r="53" spans="1:24" ht="12.75">
      <c r="A53" s="22"/>
      <c r="B53" s="22"/>
      <c r="C53" s="44" t="s">
        <v>171</v>
      </c>
      <c r="D53" s="49"/>
      <c r="E53" s="13"/>
      <c r="F53" s="49"/>
      <c r="G53" s="13"/>
      <c r="H53" s="49">
        <v>90604181</v>
      </c>
      <c r="I53" s="13"/>
      <c r="J53" s="49"/>
      <c r="K53" s="13"/>
      <c r="L53" s="49"/>
      <c r="M53" s="13"/>
      <c r="N53" s="49">
        <v>66597344</v>
      </c>
      <c r="O53" s="35"/>
      <c r="P53" s="40" t="s">
        <v>87</v>
      </c>
      <c r="S53" s="56"/>
      <c r="T53" s="49"/>
      <c r="W53" s="56"/>
      <c r="X53" s="29"/>
    </row>
    <row r="54" spans="1:24" ht="12.75">
      <c r="A54" s="22"/>
      <c r="B54" s="22"/>
      <c r="C54" s="44" t="s">
        <v>37</v>
      </c>
      <c r="D54" s="49"/>
      <c r="E54" s="13"/>
      <c r="F54" s="49"/>
      <c r="G54" s="13"/>
      <c r="H54" s="49">
        <v>3395715446</v>
      </c>
      <c r="I54" s="13"/>
      <c r="J54" s="49"/>
      <c r="K54" s="13"/>
      <c r="L54" s="49"/>
      <c r="M54" s="13"/>
      <c r="N54" s="49">
        <v>3262454875</v>
      </c>
      <c r="O54" s="35"/>
      <c r="P54" s="11" t="s">
        <v>88</v>
      </c>
      <c r="Q54" s="40"/>
      <c r="R54" s="40"/>
      <c r="S54" s="49">
        <v>9296232543</v>
      </c>
      <c r="T54" s="56"/>
      <c r="U54" s="40"/>
      <c r="V54" s="40"/>
      <c r="W54" s="49">
        <v>12024842056</v>
      </c>
      <c r="X54" s="29"/>
    </row>
    <row r="55" spans="1:24" ht="12.75">
      <c r="A55" s="22"/>
      <c r="B55" s="22"/>
      <c r="C55" s="44" t="s">
        <v>172</v>
      </c>
      <c r="D55" s="49"/>
      <c r="E55" s="13"/>
      <c r="F55" s="49"/>
      <c r="G55" s="13"/>
      <c r="H55" s="49">
        <v>8362568</v>
      </c>
      <c r="I55" s="13"/>
      <c r="J55" s="49"/>
      <c r="K55" s="13"/>
      <c r="L55" s="49"/>
      <c r="M55" s="13"/>
      <c r="N55" s="49">
        <v>2466023</v>
      </c>
      <c r="O55" s="35"/>
      <c r="P55" s="11" t="s">
        <v>89</v>
      </c>
      <c r="Q55" s="63">
        <v>1271082984</v>
      </c>
      <c r="R55" s="11"/>
      <c r="S55" s="49"/>
      <c r="T55" s="49"/>
      <c r="U55" s="63">
        <v>1405565166</v>
      </c>
      <c r="V55" s="11"/>
      <c r="W55" s="49"/>
      <c r="X55" s="29"/>
    </row>
    <row r="56" spans="1:24" ht="12.75">
      <c r="A56" s="22"/>
      <c r="B56" s="22"/>
      <c r="C56" s="44" t="s">
        <v>173</v>
      </c>
      <c r="D56" s="49"/>
      <c r="E56" s="13"/>
      <c r="F56" s="49"/>
      <c r="G56" s="13"/>
      <c r="H56" s="49">
        <v>105278292</v>
      </c>
      <c r="I56" s="13"/>
      <c r="J56" s="49"/>
      <c r="K56" s="13"/>
      <c r="L56" s="49"/>
      <c r="M56" s="13"/>
      <c r="N56" s="49">
        <v>117097968</v>
      </c>
      <c r="O56" s="35"/>
      <c r="P56" s="45" t="s">
        <v>85</v>
      </c>
      <c r="Q56" s="64">
        <v>94893130</v>
      </c>
      <c r="R56" s="11"/>
      <c r="S56" s="49">
        <f>Q55-Q56</f>
        <v>1176189854</v>
      </c>
      <c r="T56" s="49"/>
      <c r="U56" s="64">
        <v>135542538</v>
      </c>
      <c r="V56" s="11"/>
      <c r="W56" s="49">
        <f>U55-U56</f>
        <v>1270022628</v>
      </c>
      <c r="X56" s="29"/>
    </row>
    <row r="57" spans="1:24" ht="12.75">
      <c r="A57" s="22"/>
      <c r="B57" s="22"/>
      <c r="C57" s="44" t="s">
        <v>38</v>
      </c>
      <c r="D57" s="49"/>
      <c r="E57" s="13"/>
      <c r="F57" s="49"/>
      <c r="G57" s="13"/>
      <c r="H57" s="49"/>
      <c r="I57" s="13"/>
      <c r="J57" s="49"/>
      <c r="K57" s="13"/>
      <c r="L57" s="49"/>
      <c r="M57" s="13"/>
      <c r="N57" s="49"/>
      <c r="O57" s="35"/>
      <c r="P57" s="11" t="s">
        <v>90</v>
      </c>
      <c r="R57" s="11"/>
      <c r="S57" s="49">
        <v>82377234424</v>
      </c>
      <c r="T57" s="49"/>
      <c r="V57" s="11"/>
      <c r="W57" s="49">
        <v>85608599541</v>
      </c>
      <c r="X57" s="29"/>
    </row>
    <row r="58" spans="1:24" ht="12.75">
      <c r="A58" s="22"/>
      <c r="B58" s="22"/>
      <c r="C58" s="45" t="s">
        <v>39</v>
      </c>
      <c r="D58" s="49"/>
      <c r="E58" s="13"/>
      <c r="F58" s="49"/>
      <c r="G58" s="13"/>
      <c r="H58" s="49">
        <v>985967777</v>
      </c>
      <c r="I58" s="13"/>
      <c r="J58" s="49"/>
      <c r="K58" s="13"/>
      <c r="L58" s="49"/>
      <c r="M58" s="13"/>
      <c r="N58" s="49">
        <v>985967777</v>
      </c>
      <c r="O58" s="35"/>
      <c r="P58" s="11" t="s">
        <v>91</v>
      </c>
      <c r="Q58" s="45"/>
      <c r="R58" s="45"/>
      <c r="S58" s="49">
        <v>117744147</v>
      </c>
      <c r="T58" s="49"/>
      <c r="U58" s="45"/>
      <c r="V58" s="45"/>
      <c r="W58" s="49">
        <v>135338060</v>
      </c>
      <c r="X58" s="29"/>
    </row>
    <row r="59" spans="1:24" ht="12.75">
      <c r="A59" s="22"/>
      <c r="B59" s="22"/>
      <c r="C59" s="44" t="s">
        <v>40</v>
      </c>
      <c r="D59" s="49"/>
      <c r="E59" s="13"/>
      <c r="F59" s="49"/>
      <c r="G59" s="13"/>
      <c r="H59" s="49">
        <v>56675797</v>
      </c>
      <c r="I59" s="13"/>
      <c r="J59" s="49"/>
      <c r="K59" s="13"/>
      <c r="L59" s="49"/>
      <c r="M59" s="13"/>
      <c r="N59" s="49">
        <v>25934000</v>
      </c>
      <c r="O59" s="35"/>
      <c r="P59" s="11" t="s">
        <v>92</v>
      </c>
      <c r="Q59" s="11"/>
      <c r="R59" s="11"/>
      <c r="S59" s="49">
        <v>6349067554</v>
      </c>
      <c r="T59" s="49"/>
      <c r="U59" s="11"/>
      <c r="V59" s="11"/>
      <c r="W59" s="49">
        <v>917670695</v>
      </c>
      <c r="X59" s="29"/>
    </row>
    <row r="60" spans="1:24" ht="12.75">
      <c r="A60" s="22"/>
      <c r="B60" s="22"/>
      <c r="C60" s="44" t="s">
        <v>41</v>
      </c>
      <c r="D60" s="49"/>
      <c r="E60" s="13"/>
      <c r="F60" s="80">
        <v>437490539</v>
      </c>
      <c r="G60" s="13"/>
      <c r="H60" s="49"/>
      <c r="I60" s="13"/>
      <c r="J60" s="49"/>
      <c r="K60" s="13"/>
      <c r="L60" s="49">
        <v>285991129</v>
      </c>
      <c r="M60" s="13"/>
      <c r="N60" s="49"/>
      <c r="O60" s="35"/>
      <c r="P60" s="11" t="s">
        <v>93</v>
      </c>
      <c r="Q60" s="11"/>
      <c r="R60" s="11"/>
      <c r="S60" s="49">
        <v>580934538</v>
      </c>
      <c r="T60" s="49"/>
      <c r="U60" s="11"/>
      <c r="V60" s="11"/>
      <c r="W60" s="49">
        <v>555962044</v>
      </c>
      <c r="X60" s="29"/>
    </row>
    <row r="61" spans="1:24" ht="12.75">
      <c r="A61" s="22"/>
      <c r="B61" s="22"/>
      <c r="C61" s="45" t="s">
        <v>174</v>
      </c>
      <c r="D61" s="49"/>
      <c r="E61" s="13"/>
      <c r="F61" s="80">
        <v>274769297</v>
      </c>
      <c r="G61" s="13"/>
      <c r="H61" s="49">
        <v>162721242</v>
      </c>
      <c r="I61" s="13"/>
      <c r="J61" s="49"/>
      <c r="K61" s="13"/>
      <c r="L61" s="49">
        <v>110474420</v>
      </c>
      <c r="M61" s="13"/>
      <c r="N61" s="49">
        <f>L60-L61</f>
        <v>175516709</v>
      </c>
      <c r="O61" s="35"/>
      <c r="P61" s="11" t="s">
        <v>94</v>
      </c>
      <c r="Q61" s="11"/>
      <c r="R61" s="11"/>
      <c r="S61" s="49"/>
      <c r="T61" s="49"/>
      <c r="U61" s="11"/>
      <c r="V61" s="11"/>
      <c r="W61" s="49"/>
      <c r="X61" s="29"/>
    </row>
    <row r="62" spans="1:24" ht="12.75">
      <c r="A62" s="22"/>
      <c r="B62" s="22"/>
      <c r="C62" s="44" t="s">
        <v>42</v>
      </c>
      <c r="D62" s="49"/>
      <c r="E62" s="13"/>
      <c r="F62" s="49"/>
      <c r="G62" s="13"/>
      <c r="H62" s="49">
        <v>15254461519</v>
      </c>
      <c r="I62" s="13"/>
      <c r="J62" s="49"/>
      <c r="K62" s="13"/>
      <c r="L62" s="49"/>
      <c r="M62" s="13"/>
      <c r="N62" s="49">
        <v>14913921263</v>
      </c>
      <c r="O62" s="35"/>
      <c r="P62" s="41" t="s">
        <v>95</v>
      </c>
      <c r="Q62" s="11"/>
      <c r="R62" s="11"/>
      <c r="S62" s="49">
        <v>397919045</v>
      </c>
      <c r="T62" s="49"/>
      <c r="U62" s="11"/>
      <c r="V62" s="11"/>
      <c r="W62" s="49">
        <v>3458904769</v>
      </c>
      <c r="X62" s="29"/>
    </row>
    <row r="63" spans="1:24" ht="12.75">
      <c r="A63" s="22"/>
      <c r="B63" s="22"/>
      <c r="C63" s="44" t="s">
        <v>43</v>
      </c>
      <c r="D63" s="49"/>
      <c r="E63" s="13"/>
      <c r="F63" s="49"/>
      <c r="G63" s="13"/>
      <c r="H63" s="12">
        <v>259961769</v>
      </c>
      <c r="I63" s="13"/>
      <c r="J63" s="49"/>
      <c r="K63" s="13"/>
      <c r="L63" s="49"/>
      <c r="M63" s="13"/>
      <c r="N63" s="12">
        <v>124198967</v>
      </c>
      <c r="O63" s="35"/>
      <c r="P63" s="11" t="s">
        <v>175</v>
      </c>
      <c r="Q63" s="11"/>
      <c r="R63" s="11"/>
      <c r="S63" s="80">
        <v>8600000000</v>
      </c>
      <c r="T63" s="49"/>
      <c r="U63" s="11"/>
      <c r="V63" s="11"/>
      <c r="W63" s="80">
        <v>0</v>
      </c>
      <c r="X63" s="29"/>
    </row>
    <row r="64" spans="1:24" ht="13.5" thickBot="1">
      <c r="A64" s="22"/>
      <c r="B64" s="22"/>
      <c r="C64" s="44"/>
      <c r="D64" s="49"/>
      <c r="E64" s="13"/>
      <c r="F64" s="49"/>
      <c r="G64" s="13"/>
      <c r="H64" s="55">
        <f>SUM(H52:H63)</f>
        <v>39016443351</v>
      </c>
      <c r="I64" s="13"/>
      <c r="J64" s="49"/>
      <c r="K64" s="13"/>
      <c r="L64" s="49"/>
      <c r="M64" s="13"/>
      <c r="N64" s="55">
        <f>SUM(N52:N63)</f>
        <v>63322823280</v>
      </c>
      <c r="O64" s="35"/>
      <c r="P64" s="11" t="s">
        <v>96</v>
      </c>
      <c r="Q64" s="11"/>
      <c r="R64" s="11"/>
      <c r="S64" s="12">
        <v>1532131285</v>
      </c>
      <c r="T64" s="49"/>
      <c r="U64" s="11"/>
      <c r="V64" s="11"/>
      <c r="W64" s="12">
        <v>559410116</v>
      </c>
      <c r="X64" s="29"/>
    </row>
    <row r="65" spans="1:24" ht="14.25" thickBot="1" thickTop="1">
      <c r="A65" s="22"/>
      <c r="B65" s="22"/>
      <c r="C65" s="40" t="s">
        <v>156</v>
      </c>
      <c r="D65" s="49"/>
      <c r="E65" s="13"/>
      <c r="F65" s="49"/>
      <c r="G65" s="13"/>
      <c r="H65" s="49"/>
      <c r="I65" s="13"/>
      <c r="J65" s="49"/>
      <c r="K65" s="13"/>
      <c r="L65" s="49"/>
      <c r="M65" s="13"/>
      <c r="N65" s="49"/>
      <c r="O65" s="35"/>
      <c r="S65" s="17">
        <f>SUM(S54:S64)</f>
        <v>110427453390</v>
      </c>
      <c r="T65" s="49"/>
      <c r="W65" s="17">
        <f>SUM(W54:W64)</f>
        <v>104530749909</v>
      </c>
      <c r="X65" s="29"/>
    </row>
    <row r="66" spans="1:24" ht="14.25" thickBot="1" thickTop="1">
      <c r="A66" s="22"/>
      <c r="B66" s="22"/>
      <c r="C66" s="44" t="s">
        <v>44</v>
      </c>
      <c r="D66" s="49"/>
      <c r="E66" s="13"/>
      <c r="F66" s="49"/>
      <c r="G66" s="13"/>
      <c r="H66" s="49">
        <v>37697359</v>
      </c>
      <c r="I66" s="13"/>
      <c r="J66" s="49"/>
      <c r="K66" s="13"/>
      <c r="L66" s="49"/>
      <c r="M66" s="13"/>
      <c r="N66" s="49">
        <v>37160047</v>
      </c>
      <c r="O66" s="35"/>
      <c r="P66" s="43" t="s">
        <v>97</v>
      </c>
      <c r="Q66" s="41"/>
      <c r="R66" s="41"/>
      <c r="S66" s="17">
        <f>S50+S65</f>
        <v>114377102026</v>
      </c>
      <c r="T66" s="49"/>
      <c r="U66" s="41"/>
      <c r="V66" s="41"/>
      <c r="W66" s="17">
        <f>W50+W65</f>
        <v>110852088146</v>
      </c>
      <c r="X66" s="29"/>
    </row>
    <row r="67" spans="1:24" ht="13.5" thickTop="1">
      <c r="A67" s="22"/>
      <c r="B67" s="22"/>
      <c r="C67" s="44" t="s">
        <v>176</v>
      </c>
      <c r="D67" s="49"/>
      <c r="E67" s="13"/>
      <c r="F67" s="49"/>
      <c r="G67" s="13"/>
      <c r="H67" s="12">
        <v>965750687</v>
      </c>
      <c r="I67" s="13"/>
      <c r="J67" s="49"/>
      <c r="K67" s="13"/>
      <c r="L67" s="49"/>
      <c r="M67" s="13"/>
      <c r="N67" s="12">
        <v>2522152904</v>
      </c>
      <c r="O67" s="35"/>
      <c r="Q67" s="11"/>
      <c r="R67" s="11"/>
      <c r="T67" s="49"/>
      <c r="U67" s="11"/>
      <c r="V67" s="11"/>
      <c r="X67" s="29"/>
    </row>
    <row r="68" spans="1:24" ht="13.5" thickBot="1">
      <c r="A68" s="22"/>
      <c r="B68" s="22"/>
      <c r="D68" s="49"/>
      <c r="E68" s="13"/>
      <c r="F68" s="49"/>
      <c r="G68" s="13"/>
      <c r="H68" s="55">
        <f>SUM(H66:H67)</f>
        <v>1003448046</v>
      </c>
      <c r="I68" s="13"/>
      <c r="J68" s="49"/>
      <c r="K68" s="13"/>
      <c r="L68" s="49"/>
      <c r="M68" s="13"/>
      <c r="N68" s="55">
        <f>SUM(N66:N67)</f>
        <v>2559312951</v>
      </c>
      <c r="O68" s="35"/>
      <c r="T68" s="49"/>
      <c r="X68" s="29"/>
    </row>
    <row r="69" spans="1:24" ht="14.25" thickBot="1" thickTop="1">
      <c r="A69" s="22"/>
      <c r="B69" s="22"/>
      <c r="C69" s="43" t="s">
        <v>50</v>
      </c>
      <c r="D69" s="49"/>
      <c r="E69" s="13"/>
      <c r="F69" s="49"/>
      <c r="G69" s="13"/>
      <c r="H69" s="17">
        <f>H68+H64+H49</f>
        <v>75162307774</v>
      </c>
      <c r="I69" s="13"/>
      <c r="J69" s="49"/>
      <c r="K69" s="13"/>
      <c r="L69" s="49"/>
      <c r="M69" s="13"/>
      <c r="N69" s="17">
        <f>N68+N64+N49</f>
        <v>97035987620</v>
      </c>
      <c r="O69" s="35"/>
      <c r="Q69" s="43"/>
      <c r="R69" s="43"/>
      <c r="S69" s="49"/>
      <c r="T69" s="49"/>
      <c r="U69" s="49"/>
      <c r="V69" s="1"/>
      <c r="W69" s="49"/>
      <c r="X69" s="29"/>
    </row>
    <row r="70" spans="1:24" ht="13.5" thickTop="1">
      <c r="A70" s="22"/>
      <c r="B70" s="22"/>
      <c r="D70" s="49"/>
      <c r="E70" s="13"/>
      <c r="F70" s="49"/>
      <c r="G70" s="13"/>
      <c r="H70" s="49"/>
      <c r="I70" s="13"/>
      <c r="J70" s="49"/>
      <c r="K70" s="13"/>
      <c r="L70" s="49"/>
      <c r="M70" s="13"/>
      <c r="N70" s="49"/>
      <c r="O70" s="35"/>
      <c r="S70" s="49"/>
      <c r="T70" s="49"/>
      <c r="U70" s="49"/>
      <c r="V70" s="1"/>
      <c r="W70" s="49"/>
      <c r="X70" s="29"/>
    </row>
    <row r="71" spans="1:24" ht="12.75">
      <c r="A71" s="22"/>
      <c r="B71" s="22"/>
      <c r="C71" s="10" t="s">
        <v>76</v>
      </c>
      <c r="D71" s="49"/>
      <c r="E71" s="13"/>
      <c r="F71" s="49"/>
      <c r="G71" s="13"/>
      <c r="H71" s="49"/>
      <c r="I71" s="13"/>
      <c r="J71" s="49"/>
      <c r="K71" s="13"/>
      <c r="L71" s="49"/>
      <c r="M71" s="13"/>
      <c r="N71" s="49"/>
      <c r="O71" s="35"/>
      <c r="Q71" s="10"/>
      <c r="R71" s="10"/>
      <c r="T71" s="49"/>
      <c r="U71" s="49"/>
      <c r="V71" s="1"/>
      <c r="X71" s="29"/>
    </row>
    <row r="72" spans="1:24" ht="12.75">
      <c r="A72" s="22"/>
      <c r="B72" s="22"/>
      <c r="C72" s="44" t="s">
        <v>46</v>
      </c>
      <c r="D72" s="49"/>
      <c r="E72" s="13"/>
      <c r="F72" s="49"/>
      <c r="G72" s="13"/>
      <c r="H72" s="49">
        <v>544430975</v>
      </c>
      <c r="I72" s="13"/>
      <c r="J72" s="49"/>
      <c r="K72" s="13"/>
      <c r="L72" s="49"/>
      <c r="M72" s="13"/>
      <c r="N72" s="49">
        <v>607131292</v>
      </c>
      <c r="O72" s="35"/>
      <c r="P72" s="10" t="s">
        <v>98</v>
      </c>
      <c r="Q72" s="11"/>
      <c r="R72" s="11"/>
      <c r="T72" s="49"/>
      <c r="U72" s="49"/>
      <c r="V72" s="1"/>
      <c r="X72" s="29"/>
    </row>
    <row r="73" spans="1:24" ht="12.75">
      <c r="A73" s="22"/>
      <c r="B73" s="22"/>
      <c r="C73" s="44" t="s">
        <v>47</v>
      </c>
      <c r="D73" s="49"/>
      <c r="E73" s="13"/>
      <c r="F73" s="49"/>
      <c r="G73" s="13"/>
      <c r="H73" s="49">
        <v>244882346</v>
      </c>
      <c r="I73" s="13"/>
      <c r="J73" s="49"/>
      <c r="K73" s="13"/>
      <c r="L73" s="49"/>
      <c r="M73" s="13"/>
      <c r="N73" s="49">
        <v>37567636</v>
      </c>
      <c r="O73" s="35"/>
      <c r="P73" s="11" t="s">
        <v>99</v>
      </c>
      <c r="Q73" s="11"/>
      <c r="R73" s="11"/>
      <c r="S73" s="49">
        <v>869258989</v>
      </c>
      <c r="T73" s="49"/>
      <c r="U73" s="49"/>
      <c r="V73" s="1"/>
      <c r="W73" s="49">
        <v>843282257</v>
      </c>
      <c r="X73" s="29"/>
    </row>
    <row r="74" spans="1:24" ht="12.75">
      <c r="A74" s="22"/>
      <c r="B74" s="22"/>
      <c r="C74" s="44" t="s">
        <v>48</v>
      </c>
      <c r="D74" s="49"/>
      <c r="E74" s="13"/>
      <c r="F74" s="49"/>
      <c r="G74" s="13"/>
      <c r="H74" s="12">
        <v>263373158</v>
      </c>
      <c r="I74" s="13"/>
      <c r="J74" s="49"/>
      <c r="K74" s="13"/>
      <c r="L74" s="49"/>
      <c r="M74" s="13"/>
      <c r="N74" s="12">
        <v>3982453769</v>
      </c>
      <c r="O74" s="35"/>
      <c r="P74" s="11" t="s">
        <v>100</v>
      </c>
      <c r="Q74" s="43"/>
      <c r="R74" s="43"/>
      <c r="S74" s="12">
        <v>497847106</v>
      </c>
      <c r="T74" s="49"/>
      <c r="U74" s="49"/>
      <c r="V74" s="1"/>
      <c r="W74" s="12">
        <v>6023868021</v>
      </c>
      <c r="X74" s="29"/>
    </row>
    <row r="75" spans="1:24" ht="13.5" thickBot="1">
      <c r="A75" s="22"/>
      <c r="B75" s="22"/>
      <c r="C75" s="43" t="s">
        <v>51</v>
      </c>
      <c r="D75" s="49"/>
      <c r="E75" s="13"/>
      <c r="F75" s="49"/>
      <c r="G75" s="13"/>
      <c r="H75" s="17">
        <f>SUM(H72:H74)</f>
        <v>1052686479</v>
      </c>
      <c r="I75" s="13"/>
      <c r="J75" s="49"/>
      <c r="K75" s="13"/>
      <c r="L75" s="49"/>
      <c r="M75" s="13"/>
      <c r="N75" s="17">
        <f>SUM(N72:N74)</f>
        <v>4627152697</v>
      </c>
      <c r="O75" s="35"/>
      <c r="P75" s="43" t="s">
        <v>101</v>
      </c>
      <c r="Q75" s="43"/>
      <c r="R75" s="43"/>
      <c r="S75" s="55">
        <f>SUM(S73:S74)</f>
        <v>1367106095</v>
      </c>
      <c r="T75" s="56"/>
      <c r="U75" s="56"/>
      <c r="V75" s="1"/>
      <c r="W75" s="55">
        <f>SUM(W73:W74)</f>
        <v>6867150278</v>
      </c>
      <c r="X75" s="29"/>
    </row>
    <row r="76" spans="1:24" ht="14.25" thickBot="1" thickTop="1">
      <c r="A76" s="22"/>
      <c r="B76" s="22"/>
      <c r="C76" s="46" t="s">
        <v>52</v>
      </c>
      <c r="D76" s="49"/>
      <c r="E76" s="13"/>
      <c r="F76" s="49"/>
      <c r="G76" s="13"/>
      <c r="H76" s="81">
        <f>H75+H69+H40+H17</f>
        <v>138072551962</v>
      </c>
      <c r="I76" s="13"/>
      <c r="J76" s="49"/>
      <c r="K76" s="13"/>
      <c r="L76" s="49"/>
      <c r="M76" s="13"/>
      <c r="N76" s="81">
        <f>N75+N69+N40+N17</f>
        <v>140283632047</v>
      </c>
      <c r="O76" s="35"/>
      <c r="P76" s="43" t="s">
        <v>102</v>
      </c>
      <c r="S76" s="81">
        <f>S75+S66+S41+S35</f>
        <v>138072551962</v>
      </c>
      <c r="T76" s="49"/>
      <c r="U76" s="49"/>
      <c r="V76" s="1"/>
      <c r="W76" s="81">
        <f>W75+W66+W41+W35</f>
        <v>140283632047</v>
      </c>
      <c r="X76" s="29"/>
    </row>
    <row r="77" spans="1:24" ht="13.5" thickTop="1">
      <c r="A77" s="22"/>
      <c r="B77" s="22"/>
      <c r="D77" s="49"/>
      <c r="E77" s="13"/>
      <c r="F77" s="49"/>
      <c r="G77" s="13"/>
      <c r="H77" s="49"/>
      <c r="I77" s="13"/>
      <c r="J77" s="49"/>
      <c r="K77" s="13"/>
      <c r="L77" s="49"/>
      <c r="M77" s="13"/>
      <c r="N77" s="49"/>
      <c r="O77" s="35"/>
      <c r="S77" s="12"/>
      <c r="T77" s="49"/>
      <c r="U77" s="49"/>
      <c r="V77" s="1"/>
      <c r="W77" s="12"/>
      <c r="X77" s="29"/>
    </row>
    <row r="78" spans="1:24" ht="13.5" thickBot="1">
      <c r="A78" s="22"/>
      <c r="B78" s="22"/>
      <c r="C78" s="10" t="s">
        <v>53</v>
      </c>
      <c r="D78" s="49"/>
      <c r="E78" s="13"/>
      <c r="F78" s="49"/>
      <c r="G78" s="13"/>
      <c r="H78" s="55">
        <v>63730774405</v>
      </c>
      <c r="I78" s="13"/>
      <c r="J78" s="49"/>
      <c r="K78" s="13"/>
      <c r="L78" s="49"/>
      <c r="M78" s="13"/>
      <c r="N78" s="55">
        <v>77145997373</v>
      </c>
      <c r="O78" s="35"/>
      <c r="P78" s="10" t="s">
        <v>103</v>
      </c>
      <c r="Q78" s="10"/>
      <c r="R78" s="10"/>
      <c r="S78" s="17">
        <v>63730774405</v>
      </c>
      <c r="T78" s="49"/>
      <c r="U78" s="49"/>
      <c r="V78" s="1"/>
      <c r="W78" s="17">
        <v>77145997373</v>
      </c>
      <c r="X78" s="29"/>
    </row>
    <row r="79" spans="1:24" ht="13.5" thickTop="1">
      <c r="A79" s="22"/>
      <c r="B79" s="22"/>
      <c r="C79" s="11"/>
      <c r="D79" s="49"/>
      <c r="E79" s="13"/>
      <c r="F79" s="49"/>
      <c r="G79" s="13"/>
      <c r="H79" s="49"/>
      <c r="I79" s="13"/>
      <c r="J79" s="49"/>
      <c r="K79" s="13"/>
      <c r="L79" s="49"/>
      <c r="M79" s="13"/>
      <c r="N79" s="49"/>
      <c r="O79" s="35"/>
      <c r="P79" s="11"/>
      <c r="Q79" s="11"/>
      <c r="R79" s="11"/>
      <c r="S79" s="49"/>
      <c r="T79" s="49"/>
      <c r="U79" s="49"/>
      <c r="V79" s="1"/>
      <c r="W79" s="49"/>
      <c r="X79" s="29"/>
    </row>
    <row r="80" spans="1:24" ht="12.75">
      <c r="A80" s="22"/>
      <c r="B80" s="22"/>
      <c r="C80" s="11"/>
      <c r="D80" s="49"/>
      <c r="E80" s="13"/>
      <c r="F80" s="49"/>
      <c r="G80" s="13"/>
      <c r="I80" s="13"/>
      <c r="J80" s="49"/>
      <c r="K80" s="13"/>
      <c r="L80" s="49"/>
      <c r="M80" s="13"/>
      <c r="O80" s="35"/>
      <c r="P80" s="11"/>
      <c r="Q80" s="11"/>
      <c r="R80" s="11"/>
      <c r="S80" s="56"/>
      <c r="T80" s="56"/>
      <c r="U80" s="56"/>
      <c r="V80" s="1"/>
      <c r="W80" s="56"/>
      <c r="X80" s="29"/>
    </row>
    <row r="81" spans="1:24" ht="12.75">
      <c r="A81" s="22"/>
      <c r="B81" s="22"/>
      <c r="C81" s="45"/>
      <c r="D81" s="49"/>
      <c r="E81" s="13"/>
      <c r="F81" s="49"/>
      <c r="G81" s="13"/>
      <c r="H81" s="49"/>
      <c r="I81" s="13"/>
      <c r="J81" s="49"/>
      <c r="K81" s="13"/>
      <c r="L81" s="49"/>
      <c r="M81" s="13"/>
      <c r="N81" s="49"/>
      <c r="O81" s="35"/>
      <c r="P81" s="41"/>
      <c r="Q81" s="41"/>
      <c r="R81" s="41"/>
      <c r="S81" s="9"/>
      <c r="T81" s="9"/>
      <c r="U81" s="9"/>
      <c r="W81" s="9"/>
      <c r="X81" s="29"/>
    </row>
    <row r="82" spans="1:24" ht="12.75">
      <c r="A82" s="22"/>
      <c r="B82" s="22"/>
      <c r="C82" s="11"/>
      <c r="D82" s="49"/>
      <c r="E82" s="13"/>
      <c r="F82" s="49"/>
      <c r="G82" s="13"/>
      <c r="H82" s="49"/>
      <c r="I82" s="13"/>
      <c r="J82" s="49"/>
      <c r="K82" s="13"/>
      <c r="L82" s="49"/>
      <c r="M82" s="13"/>
      <c r="N82" s="49"/>
      <c r="O82" s="35"/>
      <c r="P82" s="11"/>
      <c r="Q82" s="11"/>
      <c r="R82" s="11"/>
      <c r="S82" s="9"/>
      <c r="T82" s="9"/>
      <c r="U82" s="9"/>
      <c r="W82" s="9"/>
      <c r="X82" s="29"/>
    </row>
    <row r="83" spans="1:24" ht="12.75">
      <c r="A83" s="22"/>
      <c r="B83" s="22"/>
      <c r="C83" s="11"/>
      <c r="D83" s="49"/>
      <c r="E83" s="13"/>
      <c r="F83" s="49"/>
      <c r="G83" s="13"/>
      <c r="H83" s="49"/>
      <c r="I83" s="13"/>
      <c r="J83" s="49"/>
      <c r="K83" s="13"/>
      <c r="L83" s="49"/>
      <c r="M83" s="13"/>
      <c r="N83" s="49"/>
      <c r="O83" s="35"/>
      <c r="P83" s="11"/>
      <c r="Q83" s="11"/>
      <c r="R83" s="11"/>
      <c r="T83" s="9"/>
      <c r="U83" s="9"/>
      <c r="X83" s="29"/>
    </row>
    <row r="84" spans="1:24" ht="12.75">
      <c r="A84" s="22"/>
      <c r="B84" s="22"/>
      <c r="D84" s="49"/>
      <c r="E84" s="13"/>
      <c r="F84" s="49"/>
      <c r="G84" s="13"/>
      <c r="I84" s="13"/>
      <c r="J84" s="49"/>
      <c r="K84" s="13"/>
      <c r="L84" s="49"/>
      <c r="M84" s="13"/>
      <c r="O84" s="35"/>
      <c r="T84" s="9"/>
      <c r="U84" s="9"/>
      <c r="X84" s="29"/>
    </row>
    <row r="85" spans="1:24" ht="12.75">
      <c r="A85" s="22"/>
      <c r="B85" s="22"/>
      <c r="D85" s="49"/>
      <c r="E85" s="13"/>
      <c r="F85" s="49"/>
      <c r="G85" s="13"/>
      <c r="H85" s="56"/>
      <c r="I85" s="13"/>
      <c r="J85" s="49"/>
      <c r="K85" s="13"/>
      <c r="L85" s="49"/>
      <c r="M85" s="13"/>
      <c r="N85" s="56"/>
      <c r="O85" s="35"/>
      <c r="S85" s="9"/>
      <c r="T85" s="9"/>
      <c r="U85" s="9"/>
      <c r="W85" s="9"/>
      <c r="X85" s="29"/>
    </row>
    <row r="86" spans="1:24" ht="13.5" thickBot="1">
      <c r="A86" s="27"/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36"/>
      <c r="P86" s="28"/>
      <c r="Q86" s="28"/>
      <c r="R86" s="28"/>
      <c r="S86" s="28"/>
      <c r="T86" s="28"/>
      <c r="U86" s="28"/>
      <c r="V86" s="28"/>
      <c r="W86" s="28"/>
      <c r="X86" s="30"/>
    </row>
  </sheetData>
  <mergeCells count="12">
    <mergeCell ref="D10:H10"/>
    <mergeCell ref="J10:N10"/>
    <mergeCell ref="Q10:S10"/>
    <mergeCell ref="U10:W10"/>
    <mergeCell ref="D9:H9"/>
    <mergeCell ref="J9:N9"/>
    <mergeCell ref="Q9:S9"/>
    <mergeCell ref="U9:W9"/>
    <mergeCell ref="C2:W2"/>
    <mergeCell ref="C3:W3"/>
    <mergeCell ref="C4:W4"/>
    <mergeCell ref="C5:W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B1">
      <selection activeCell="I1" sqref="I1"/>
    </sheetView>
  </sheetViews>
  <sheetFormatPr defaultColWidth="9.140625" defaultRowHeight="12.75"/>
  <cols>
    <col min="1" max="1" width="1.28515625" style="0" customWidth="1"/>
    <col min="2" max="2" width="55.7109375" style="0" customWidth="1"/>
    <col min="3" max="3" width="17.00390625" style="0" customWidth="1"/>
    <col min="4" max="4" width="0.9921875" style="0" customWidth="1"/>
    <col min="5" max="5" width="16.140625" style="0" customWidth="1"/>
    <col min="6" max="6" width="0.9921875" style="0" customWidth="1"/>
    <col min="7" max="7" width="16.28125" style="0" customWidth="1"/>
    <col min="8" max="8" width="0.85546875" style="0" customWidth="1"/>
    <col min="9" max="9" width="0.13671875" style="0" customWidth="1"/>
    <col min="10" max="10" width="0.85546875" style="0" customWidth="1"/>
    <col min="11" max="11" width="15.57421875" style="0" customWidth="1"/>
    <col min="12" max="12" width="0.9921875" style="0" customWidth="1"/>
    <col min="13" max="13" width="15.57421875" style="0" customWidth="1"/>
    <col min="14" max="14" width="0.9921875" style="0" customWidth="1"/>
    <col min="15" max="15" width="47.57421875" style="0" bestFit="1" customWidth="1"/>
    <col min="16" max="16" width="14.140625" style="0" customWidth="1"/>
    <col min="17" max="17" width="0.9921875" style="0" customWidth="1"/>
    <col min="18" max="18" width="14.7109375" style="0" bestFit="1" customWidth="1"/>
    <col min="19" max="19" width="0.85546875" style="0" customWidth="1"/>
    <col min="20" max="20" width="17.140625" style="0" customWidth="1"/>
    <col min="21" max="21" width="1.1484375" style="0" customWidth="1"/>
  </cols>
  <sheetData>
    <row r="1" spans="1:21" ht="12.75">
      <c r="A1" s="2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3"/>
      <c r="P1" s="33"/>
      <c r="Q1" s="33"/>
      <c r="R1" s="33"/>
      <c r="S1" s="33"/>
      <c r="T1" s="33"/>
      <c r="U1" s="20"/>
    </row>
    <row r="2" spans="1:21" ht="22.5">
      <c r="A2" s="25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29"/>
    </row>
    <row r="3" spans="1:21" ht="12.75">
      <c r="A3" s="25"/>
      <c r="B3" s="96" t="s">
        <v>159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29"/>
    </row>
    <row r="4" spans="1:21" ht="15.75">
      <c r="A4" s="25"/>
      <c r="B4" s="97" t="s">
        <v>160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29"/>
    </row>
    <row r="5" spans="1:21" ht="12.75">
      <c r="A5" s="25"/>
      <c r="B5" s="96" t="s">
        <v>177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29"/>
    </row>
    <row r="6" spans="1:21" ht="12.75">
      <c r="A6" s="22"/>
      <c r="O6" s="1"/>
      <c r="P6" s="1"/>
      <c r="Q6" s="1"/>
      <c r="U6" s="29"/>
    </row>
    <row r="7" spans="1:21" ht="12.75">
      <c r="A7" s="22"/>
      <c r="O7" s="1"/>
      <c r="P7" s="1"/>
      <c r="Q7" s="1"/>
      <c r="U7" s="29"/>
    </row>
    <row r="8" spans="1:21" ht="15.75" thickBot="1">
      <c r="A8" s="27"/>
      <c r="B8" s="16" t="s">
        <v>137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78" t="s">
        <v>178</v>
      </c>
      <c r="U8" s="30"/>
    </row>
    <row r="9" spans="1:21" ht="12.75">
      <c r="A9" s="22"/>
      <c r="N9" s="34"/>
      <c r="O9" s="22"/>
      <c r="P9" s="1"/>
      <c r="Q9" s="1"/>
      <c r="U9" s="20"/>
    </row>
    <row r="10" spans="1:21" ht="13.5" thickBot="1">
      <c r="A10" s="27"/>
      <c r="B10" s="28"/>
      <c r="C10" s="103"/>
      <c r="D10" s="103"/>
      <c r="E10" s="103"/>
      <c r="F10" s="103"/>
      <c r="G10" s="103"/>
      <c r="H10" s="28"/>
      <c r="I10" s="28"/>
      <c r="J10" s="28"/>
      <c r="K10" s="28"/>
      <c r="L10" s="28"/>
      <c r="M10" s="28"/>
      <c r="N10" s="36"/>
      <c r="O10" s="27"/>
      <c r="P10" s="28"/>
      <c r="Q10" s="28"/>
      <c r="R10" s="28"/>
      <c r="S10" s="28"/>
      <c r="T10" s="28"/>
      <c r="U10" s="30"/>
    </row>
    <row r="11" spans="1:21" ht="12.75">
      <c r="A11" s="22"/>
      <c r="B11" s="8"/>
      <c r="C11" s="101" t="s">
        <v>5</v>
      </c>
      <c r="D11" s="101"/>
      <c r="E11" s="101"/>
      <c r="F11" s="101"/>
      <c r="G11" s="101"/>
      <c r="H11" s="7"/>
      <c r="I11" s="101" t="s">
        <v>5</v>
      </c>
      <c r="J11" s="101"/>
      <c r="K11" s="101"/>
      <c r="L11" s="101"/>
      <c r="M11" s="101"/>
      <c r="N11" s="34"/>
      <c r="O11" s="49" t="s">
        <v>179</v>
      </c>
      <c r="P11" s="82"/>
      <c r="Q11" s="82"/>
      <c r="R11" s="82"/>
      <c r="S11" s="1"/>
      <c r="T11" s="82"/>
      <c r="U11" s="29"/>
    </row>
    <row r="12" spans="1:21" ht="12.75">
      <c r="A12" s="22"/>
      <c r="B12" s="8"/>
      <c r="C12" s="102" t="s">
        <v>180</v>
      </c>
      <c r="D12" s="102"/>
      <c r="E12" s="102"/>
      <c r="F12" s="102"/>
      <c r="G12" s="102"/>
      <c r="H12" s="7"/>
      <c r="I12" s="102" t="s">
        <v>135</v>
      </c>
      <c r="J12" s="102"/>
      <c r="K12" s="102"/>
      <c r="L12" s="102"/>
      <c r="M12" s="102"/>
      <c r="N12" s="35"/>
      <c r="O12" s="49" t="s">
        <v>181</v>
      </c>
      <c r="P12" s="82"/>
      <c r="Q12" s="82"/>
      <c r="R12" s="82"/>
      <c r="S12" s="1"/>
      <c r="T12" s="82"/>
      <c r="U12" s="29"/>
    </row>
    <row r="13" spans="1:21" ht="12.75">
      <c r="A13" s="22"/>
      <c r="B13" s="10" t="s">
        <v>109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5"/>
      <c r="O13" s="83" t="s">
        <v>182</v>
      </c>
      <c r="P13" s="83"/>
      <c r="Q13" s="83"/>
      <c r="R13" s="1"/>
      <c r="S13" s="1"/>
      <c r="T13" s="1"/>
      <c r="U13" s="29"/>
    </row>
    <row r="14" spans="1:21" ht="12.75">
      <c r="A14" s="22"/>
      <c r="B14" s="11" t="s">
        <v>110</v>
      </c>
      <c r="C14" s="49"/>
      <c r="D14" s="49"/>
      <c r="E14" s="49"/>
      <c r="F14" s="49"/>
      <c r="G14" s="49">
        <v>260622832251</v>
      </c>
      <c r="H14" s="49"/>
      <c r="I14" s="49"/>
      <c r="J14" s="49"/>
      <c r="K14" s="49"/>
      <c r="L14" s="49"/>
      <c r="M14" s="49">
        <v>323202231779</v>
      </c>
      <c r="N14" s="35"/>
      <c r="O14" s="83" t="s">
        <v>183</v>
      </c>
      <c r="P14" s="83"/>
      <c r="Q14" s="83"/>
      <c r="R14" s="73"/>
      <c r="S14" s="1"/>
      <c r="T14" s="73"/>
      <c r="U14" s="29"/>
    </row>
    <row r="15" spans="1:21" ht="12.75">
      <c r="A15" s="22"/>
      <c r="B15" s="11" t="s">
        <v>111</v>
      </c>
      <c r="C15" s="49"/>
      <c r="D15" s="49"/>
      <c r="E15" s="49"/>
      <c r="F15" s="49"/>
      <c r="G15" s="12">
        <v>224102460714</v>
      </c>
      <c r="H15" s="49"/>
      <c r="I15" s="49"/>
      <c r="J15" s="49"/>
      <c r="K15" s="49"/>
      <c r="L15" s="49"/>
      <c r="M15" s="12">
        <v>296560089076</v>
      </c>
      <c r="N15" s="35"/>
      <c r="O15" s="83" t="s">
        <v>184</v>
      </c>
      <c r="P15" s="83"/>
      <c r="Q15" s="83"/>
      <c r="R15" s="73"/>
      <c r="S15" s="1"/>
      <c r="T15" s="73"/>
      <c r="U15" s="29"/>
    </row>
    <row r="16" spans="1:21" ht="12.75">
      <c r="A16" s="22"/>
      <c r="B16" s="11" t="s">
        <v>112</v>
      </c>
      <c r="C16" s="49"/>
      <c r="D16" s="49"/>
      <c r="E16" s="49"/>
      <c r="F16" s="49"/>
      <c r="G16" s="49">
        <f>G14-G15</f>
        <v>36520371537</v>
      </c>
      <c r="H16" s="49"/>
      <c r="I16" s="49"/>
      <c r="J16" s="49"/>
      <c r="K16" s="49"/>
      <c r="L16" s="49"/>
      <c r="M16" s="49">
        <f>M14-M15</f>
        <v>26642142703</v>
      </c>
      <c r="N16" s="35"/>
      <c r="O16" s="84" t="s">
        <v>185</v>
      </c>
      <c r="P16" s="83"/>
      <c r="Q16" s="83"/>
      <c r="R16" s="73"/>
      <c r="S16" s="1"/>
      <c r="T16" s="73"/>
      <c r="U16" s="29"/>
    </row>
    <row r="17" spans="1:21" ht="12.75">
      <c r="A17" s="22"/>
      <c r="B17" s="11"/>
      <c r="C17" s="49"/>
      <c r="D17" s="49"/>
      <c r="E17" s="49"/>
      <c r="F17" s="49"/>
      <c r="G17" s="12">
        <v>1310753146</v>
      </c>
      <c r="H17" s="49"/>
      <c r="I17" s="49"/>
      <c r="J17" s="49"/>
      <c r="K17" s="49"/>
      <c r="L17" s="49"/>
      <c r="M17" s="12">
        <v>1231632032</v>
      </c>
      <c r="N17" s="35"/>
      <c r="O17" s="83" t="s">
        <v>186</v>
      </c>
      <c r="P17" s="83"/>
      <c r="Q17" s="83"/>
      <c r="R17" s="73"/>
      <c r="S17" s="1"/>
      <c r="T17" s="73"/>
      <c r="U17" s="29"/>
    </row>
    <row r="18" spans="1:21" ht="12.75">
      <c r="A18" s="22"/>
      <c r="B18" s="11" t="s">
        <v>114</v>
      </c>
      <c r="C18" s="49"/>
      <c r="D18" s="49"/>
      <c r="E18" s="49"/>
      <c r="F18" s="49"/>
      <c r="G18" s="49">
        <f>SUM(G16:G17)</f>
        <v>37831124683</v>
      </c>
      <c r="H18" s="49"/>
      <c r="I18" s="49"/>
      <c r="J18" s="49"/>
      <c r="K18" s="49"/>
      <c r="L18" s="49"/>
      <c r="M18" s="49">
        <f>SUM(M16:M17)</f>
        <v>27873774735</v>
      </c>
      <c r="N18" s="35"/>
      <c r="O18" s="83" t="s">
        <v>187</v>
      </c>
      <c r="P18" s="83"/>
      <c r="Q18" s="83"/>
      <c r="R18" s="73"/>
      <c r="S18" s="1"/>
      <c r="T18" s="85"/>
      <c r="U18" s="29"/>
    </row>
    <row r="19" spans="1:21" ht="12.75">
      <c r="A19" s="22"/>
      <c r="B19" s="11" t="s">
        <v>115</v>
      </c>
      <c r="C19" s="49"/>
      <c r="D19" s="49"/>
      <c r="E19" s="49">
        <v>4883039785</v>
      </c>
      <c r="F19" s="49"/>
      <c r="G19" s="49"/>
      <c r="H19" s="49"/>
      <c r="I19" s="49"/>
      <c r="J19" s="49"/>
      <c r="K19" s="49">
        <v>4421838565</v>
      </c>
      <c r="L19" s="49"/>
      <c r="M19" s="49"/>
      <c r="N19" s="35"/>
      <c r="O19" s="84" t="s">
        <v>188</v>
      </c>
      <c r="P19" s="83"/>
      <c r="Q19" s="83"/>
      <c r="R19" s="73"/>
      <c r="S19" s="1"/>
      <c r="T19" s="73"/>
      <c r="U19" s="29"/>
    </row>
    <row r="20" spans="1:21" ht="12.75">
      <c r="A20" s="22"/>
      <c r="B20" s="65" t="s">
        <v>116</v>
      </c>
      <c r="C20" s="49"/>
      <c r="D20" s="49"/>
      <c r="E20" s="12">
        <v>6913499035</v>
      </c>
      <c r="F20" s="49"/>
      <c r="G20" s="12">
        <f>SUM(E19:E20)</f>
        <v>11796538820</v>
      </c>
      <c r="H20" s="49"/>
      <c r="I20" s="49"/>
      <c r="J20" s="49"/>
      <c r="K20" s="12">
        <v>6677428062</v>
      </c>
      <c r="L20" s="49"/>
      <c r="M20" s="12">
        <f>SUM(K19:K20)</f>
        <v>11099266627</v>
      </c>
      <c r="N20" s="35"/>
      <c r="O20" s="84" t="s">
        <v>189</v>
      </c>
      <c r="P20" s="86"/>
      <c r="Q20" s="87"/>
      <c r="R20" s="73"/>
      <c r="S20" s="1"/>
      <c r="T20" s="73"/>
      <c r="U20" s="29"/>
    </row>
    <row r="21" spans="1:21" ht="12.75">
      <c r="A21" s="22"/>
      <c r="B21" s="11" t="s">
        <v>117</v>
      </c>
      <c r="C21" s="49"/>
      <c r="D21" s="49"/>
      <c r="E21" s="49"/>
      <c r="F21" s="49"/>
      <c r="G21" s="49">
        <f>G18-G20</f>
        <v>26034585863</v>
      </c>
      <c r="H21" s="49"/>
      <c r="I21" s="49"/>
      <c r="J21" s="49"/>
      <c r="K21" s="49"/>
      <c r="L21" s="49"/>
      <c r="M21" s="49">
        <f>M18-M20</f>
        <v>16774508108</v>
      </c>
      <c r="N21" s="35"/>
      <c r="O21" s="83" t="s">
        <v>190</v>
      </c>
      <c r="P21" s="88"/>
      <c r="Q21" s="88"/>
      <c r="R21" s="1"/>
      <c r="S21" s="1"/>
      <c r="T21" s="1"/>
      <c r="U21" s="29"/>
    </row>
    <row r="22" spans="1:21" ht="12.75">
      <c r="A22" s="22"/>
      <c r="B22" s="11" t="s">
        <v>191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35"/>
      <c r="O22" s="83" t="s">
        <v>192</v>
      </c>
      <c r="P22" s="73"/>
      <c r="Q22" s="89"/>
      <c r="R22" s="73"/>
      <c r="S22" s="1"/>
      <c r="T22" s="73"/>
      <c r="U22" s="29"/>
    </row>
    <row r="23" spans="1:21" ht="12.75">
      <c r="A23" s="22"/>
      <c r="B23" s="51" t="s">
        <v>120</v>
      </c>
      <c r="C23" s="49"/>
      <c r="D23" s="49"/>
      <c r="E23" s="12">
        <v>1010999010</v>
      </c>
      <c r="F23" s="49"/>
      <c r="G23" s="49"/>
      <c r="H23" s="49"/>
      <c r="I23" s="49"/>
      <c r="J23" s="49"/>
      <c r="K23" s="12">
        <v>1004217199</v>
      </c>
      <c r="L23" s="49"/>
      <c r="M23" s="49"/>
      <c r="N23" s="35"/>
      <c r="O23" s="84" t="s">
        <v>193</v>
      </c>
      <c r="P23" s="83"/>
      <c r="Q23" s="83"/>
      <c r="R23" s="73"/>
      <c r="S23" s="1"/>
      <c r="T23" s="73"/>
      <c r="U23" s="29"/>
    </row>
    <row r="24" spans="1:21" ht="12.75">
      <c r="A24" s="22"/>
      <c r="C24" s="49"/>
      <c r="D24" s="49"/>
      <c r="E24" s="49">
        <f>SUM(E22:E23)</f>
        <v>1010999010</v>
      </c>
      <c r="F24" s="49"/>
      <c r="G24" s="49"/>
      <c r="H24" s="49"/>
      <c r="I24" s="49"/>
      <c r="J24" s="49"/>
      <c r="K24" s="49">
        <f>SUM(K22:K23)</f>
        <v>1004217199</v>
      </c>
      <c r="L24" s="49"/>
      <c r="M24" s="49"/>
      <c r="N24" s="35"/>
      <c r="O24" s="90" t="s">
        <v>194</v>
      </c>
      <c r="P24" s="1"/>
      <c r="Q24" s="1"/>
      <c r="R24" s="1"/>
      <c r="S24" s="1"/>
      <c r="T24" s="1"/>
      <c r="U24" s="29"/>
    </row>
    <row r="25" spans="1:21" ht="12.75">
      <c r="A25" s="22"/>
      <c r="B25" s="11" t="s">
        <v>121</v>
      </c>
      <c r="C25" s="49"/>
      <c r="D25" s="49"/>
      <c r="F25" s="49"/>
      <c r="G25" s="49"/>
      <c r="H25" s="49"/>
      <c r="I25" s="49"/>
      <c r="J25" s="49"/>
      <c r="L25" s="49"/>
      <c r="M25" s="49"/>
      <c r="N25" s="35"/>
      <c r="O25" s="87"/>
      <c r="P25" s="87"/>
      <c r="Q25" s="87"/>
      <c r="R25" s="73"/>
      <c r="S25" s="1"/>
      <c r="T25" s="73"/>
      <c r="U25" s="29"/>
    </row>
    <row r="26" spans="1:21" ht="12.75">
      <c r="A26" s="22"/>
      <c r="B26" s="51" t="s">
        <v>122</v>
      </c>
      <c r="C26" s="49"/>
      <c r="D26" s="49"/>
      <c r="E26" s="12">
        <v>8167423276</v>
      </c>
      <c r="F26" s="49"/>
      <c r="G26" s="77">
        <f>(E24-E26)*-1</f>
        <v>7156424266</v>
      </c>
      <c r="H26" s="49"/>
      <c r="I26" s="49"/>
      <c r="J26" s="49"/>
      <c r="K26" s="12">
        <v>9556010264</v>
      </c>
      <c r="L26" s="49"/>
      <c r="M26" s="77">
        <f>(K24-K26)*-1</f>
        <v>8551793065</v>
      </c>
      <c r="N26" s="35"/>
      <c r="O26" s="83"/>
      <c r="P26" s="83"/>
      <c r="Q26" s="83"/>
      <c r="R26" s="73"/>
      <c r="S26" s="1"/>
      <c r="T26" s="73"/>
      <c r="U26" s="29"/>
    </row>
    <row r="27" spans="1:21" ht="12.75">
      <c r="A27" s="22"/>
      <c r="B27" s="11" t="s">
        <v>123</v>
      </c>
      <c r="C27" s="49"/>
      <c r="D27" s="49"/>
      <c r="E27" s="49"/>
      <c r="F27" s="49"/>
      <c r="G27" s="49">
        <f>G21-G26</f>
        <v>18878161597</v>
      </c>
      <c r="H27" s="49"/>
      <c r="I27" s="49"/>
      <c r="J27" s="49"/>
      <c r="K27" s="49"/>
      <c r="L27" s="49"/>
      <c r="M27" s="49">
        <f>M21-M26</f>
        <v>8222715043</v>
      </c>
      <c r="N27" s="35"/>
      <c r="O27" s="83"/>
      <c r="P27" s="83"/>
      <c r="Q27" s="83"/>
      <c r="R27" s="73"/>
      <c r="S27" s="1"/>
      <c r="T27" s="73"/>
      <c r="U27" s="29"/>
    </row>
    <row r="28" spans="1:21" ht="12.75">
      <c r="A28" s="22"/>
      <c r="C28" s="49"/>
      <c r="D28" s="49"/>
      <c r="H28" s="49"/>
      <c r="I28" s="49"/>
      <c r="J28" s="49"/>
      <c r="N28" s="35"/>
      <c r="O28" s="83"/>
      <c r="P28" s="83"/>
      <c r="Q28" s="83"/>
      <c r="R28" s="73"/>
      <c r="S28" s="1"/>
      <c r="T28" s="73"/>
      <c r="U28" s="29"/>
    </row>
    <row r="29" spans="1:21" ht="12.75">
      <c r="A29" s="22"/>
      <c r="B29" s="10" t="s">
        <v>124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35"/>
      <c r="O29" s="83"/>
      <c r="P29" s="83"/>
      <c r="Q29" s="83"/>
      <c r="R29" s="73"/>
      <c r="S29" s="1"/>
      <c r="T29" s="73"/>
      <c r="U29" s="29"/>
    </row>
    <row r="30" spans="1:21" ht="12.75">
      <c r="A30" s="22"/>
      <c r="B30" s="14" t="s">
        <v>125</v>
      </c>
      <c r="C30" s="49"/>
      <c r="D30" s="49"/>
      <c r="E30" s="49">
        <v>9601173960</v>
      </c>
      <c r="F30" s="49"/>
      <c r="G30" s="49"/>
      <c r="H30" s="49"/>
      <c r="I30" s="49"/>
      <c r="J30" s="49"/>
      <c r="K30" s="49">
        <v>13397710985</v>
      </c>
      <c r="L30" s="49"/>
      <c r="M30" s="49"/>
      <c r="N30" s="35"/>
      <c r="O30" s="1"/>
      <c r="P30" s="1"/>
      <c r="Q30" s="1"/>
      <c r="R30" s="73"/>
      <c r="S30" s="1"/>
      <c r="T30" s="73"/>
      <c r="U30" s="29"/>
    </row>
    <row r="31" spans="1:21" ht="12.75">
      <c r="A31" s="22"/>
      <c r="B31" s="14" t="s">
        <v>126</v>
      </c>
      <c r="C31" s="49"/>
      <c r="D31" s="49"/>
      <c r="E31" s="49">
        <v>12939670</v>
      </c>
      <c r="F31" s="49"/>
      <c r="G31" s="56"/>
      <c r="H31" s="49"/>
      <c r="I31" s="49"/>
      <c r="J31" s="49"/>
      <c r="K31" s="49">
        <v>35147417</v>
      </c>
      <c r="L31" s="49"/>
      <c r="M31" s="56"/>
      <c r="N31" s="35"/>
      <c r="U31" s="29"/>
    </row>
    <row r="32" spans="1:21" ht="12.75">
      <c r="A32" s="22"/>
      <c r="B32" s="14" t="s">
        <v>195</v>
      </c>
      <c r="C32" s="49"/>
      <c r="D32" s="49"/>
      <c r="E32" s="49">
        <v>7718904</v>
      </c>
      <c r="F32" s="49"/>
      <c r="G32" s="56"/>
      <c r="H32" s="49"/>
      <c r="I32" s="49"/>
      <c r="J32" s="49"/>
      <c r="K32" s="49">
        <v>6650771</v>
      </c>
      <c r="L32" s="49"/>
      <c r="M32" s="56"/>
      <c r="N32" s="35"/>
      <c r="U32" s="29"/>
    </row>
    <row r="33" spans="1:21" ht="12.75">
      <c r="A33" s="22"/>
      <c r="B33" s="14" t="s">
        <v>196</v>
      </c>
      <c r="C33" s="49"/>
      <c r="D33" s="49"/>
      <c r="E33" s="12">
        <v>317333</v>
      </c>
      <c r="F33" s="49"/>
      <c r="G33" s="49">
        <f>SUM(E30:E33)</f>
        <v>9622149867</v>
      </c>
      <c r="H33" s="49"/>
      <c r="I33" s="49"/>
      <c r="J33" s="49"/>
      <c r="K33" s="12">
        <v>687679</v>
      </c>
      <c r="L33" s="49"/>
      <c r="M33" s="49">
        <f>SUM(K30:K33)</f>
        <v>13440196852</v>
      </c>
      <c r="N33" s="35"/>
      <c r="U33" s="29"/>
    </row>
    <row r="34" spans="1:21" ht="12.75">
      <c r="A34" s="22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35"/>
      <c r="U34" s="29"/>
    </row>
    <row r="35" spans="1:21" ht="12.75">
      <c r="A35" s="22"/>
      <c r="B35" s="11" t="s">
        <v>127</v>
      </c>
      <c r="C35" s="49"/>
      <c r="D35" s="49"/>
      <c r="E35" s="49">
        <v>12246638778</v>
      </c>
      <c r="F35" s="49"/>
      <c r="G35" s="49"/>
      <c r="H35" s="49"/>
      <c r="I35" s="49"/>
      <c r="J35" s="49"/>
      <c r="K35" s="49">
        <v>20509470590</v>
      </c>
      <c r="L35" s="49"/>
      <c r="M35" s="49"/>
      <c r="N35" s="35"/>
      <c r="U35" s="29"/>
    </row>
    <row r="36" spans="1:21" ht="12.75">
      <c r="A36" s="22"/>
      <c r="B36" s="51" t="s">
        <v>128</v>
      </c>
      <c r="C36" s="49"/>
      <c r="D36" s="49"/>
      <c r="E36" s="49">
        <v>43654769</v>
      </c>
      <c r="F36" s="49"/>
      <c r="G36" s="49"/>
      <c r="H36" s="49"/>
      <c r="I36" s="49"/>
      <c r="J36" s="49"/>
      <c r="K36" s="49">
        <v>62614964</v>
      </c>
      <c r="L36" s="49"/>
      <c r="M36" s="49"/>
      <c r="N36" s="35"/>
      <c r="U36" s="29"/>
    </row>
    <row r="37" spans="1:21" ht="12.75">
      <c r="A37" s="22"/>
      <c r="B37" s="51" t="s">
        <v>129</v>
      </c>
      <c r="C37" s="49"/>
      <c r="D37" s="49"/>
      <c r="E37" s="49">
        <v>5242062</v>
      </c>
      <c r="F37" s="49"/>
      <c r="G37" s="49"/>
      <c r="H37" s="49"/>
      <c r="I37" s="49"/>
      <c r="J37" s="49"/>
      <c r="K37" s="49">
        <v>284836974</v>
      </c>
      <c r="L37" s="49"/>
      <c r="M37" s="49"/>
      <c r="N37" s="35"/>
      <c r="U37" s="29"/>
    </row>
    <row r="38" spans="1:21" ht="12.75">
      <c r="A38" s="22"/>
      <c r="B38" s="51" t="s">
        <v>130</v>
      </c>
      <c r="C38" s="49"/>
      <c r="D38" s="49"/>
      <c r="E38" s="12">
        <v>1000000000</v>
      </c>
      <c r="F38" s="49"/>
      <c r="G38" s="77">
        <f>(E35+E36+E37+E38)</f>
        <v>13295535609</v>
      </c>
      <c r="H38" s="49"/>
      <c r="I38" s="49"/>
      <c r="J38" s="49"/>
      <c r="K38" s="12">
        <v>150000000</v>
      </c>
      <c r="L38" s="49"/>
      <c r="M38" s="77">
        <f>(K35+K36+K37+K38)</f>
        <v>21006922528</v>
      </c>
      <c r="N38" s="35"/>
      <c r="U38" s="29"/>
    </row>
    <row r="39" spans="1:21" ht="12.75">
      <c r="A39" s="22"/>
      <c r="B39" s="11" t="s">
        <v>131</v>
      </c>
      <c r="C39" s="49"/>
      <c r="D39" s="49"/>
      <c r="E39" s="49"/>
      <c r="F39" s="49"/>
      <c r="G39" s="49">
        <f>G27+G33-G38</f>
        <v>15204775855</v>
      </c>
      <c r="H39" s="49"/>
      <c r="I39" s="49"/>
      <c r="J39" s="49"/>
      <c r="K39" s="49"/>
      <c r="L39" s="49"/>
      <c r="M39" s="49">
        <f>M27+M33-M38</f>
        <v>655989367</v>
      </c>
      <c r="N39" s="35"/>
      <c r="U39" s="29"/>
    </row>
    <row r="40" spans="1:21" ht="12.75">
      <c r="A40" s="22"/>
      <c r="B40" s="11" t="s">
        <v>132</v>
      </c>
      <c r="C40" s="49"/>
      <c r="D40" s="49"/>
      <c r="E40" s="49">
        <v>4283842567</v>
      </c>
      <c r="F40" s="49"/>
      <c r="G40" s="49"/>
      <c r="H40" s="49"/>
      <c r="I40" s="49"/>
      <c r="J40" s="49"/>
      <c r="K40" s="49">
        <v>3373533300</v>
      </c>
      <c r="L40" s="49"/>
      <c r="M40" s="49"/>
      <c r="N40" s="35"/>
      <c r="U40" s="29"/>
    </row>
    <row r="41" spans="1:21" ht="12.75">
      <c r="A41" s="22"/>
      <c r="B41" s="14" t="s">
        <v>133</v>
      </c>
      <c r="C41" s="49"/>
      <c r="D41" s="49"/>
      <c r="E41" s="12">
        <v>4283842567</v>
      </c>
      <c r="F41" s="49"/>
      <c r="G41" s="12">
        <f>E40-E41</f>
        <v>0</v>
      </c>
      <c r="H41" s="49"/>
      <c r="I41" s="49"/>
      <c r="J41" s="49"/>
      <c r="K41" s="12">
        <v>3373533300</v>
      </c>
      <c r="L41" s="49"/>
      <c r="M41" s="12">
        <f>K40-K41</f>
        <v>0</v>
      </c>
      <c r="N41" s="35"/>
      <c r="U41" s="29"/>
    </row>
    <row r="42" spans="1:21" ht="12.75">
      <c r="A42" s="22"/>
      <c r="B42" s="66" t="s">
        <v>134</v>
      </c>
      <c r="C42" s="49"/>
      <c r="D42" s="49"/>
      <c r="E42" s="49"/>
      <c r="F42" s="49"/>
      <c r="G42" s="91">
        <f>G39-G41</f>
        <v>15204775855</v>
      </c>
      <c r="H42" s="49"/>
      <c r="I42" s="49"/>
      <c r="J42" s="49"/>
      <c r="K42" s="49"/>
      <c r="L42" s="49"/>
      <c r="M42" s="92">
        <f>M39-M41</f>
        <v>655989367</v>
      </c>
      <c r="N42" s="35"/>
      <c r="U42" s="29"/>
    </row>
    <row r="43" spans="1:21" ht="12.75">
      <c r="A43" s="22"/>
      <c r="B43" s="66" t="s">
        <v>197</v>
      </c>
      <c r="C43" s="49"/>
      <c r="D43" s="49"/>
      <c r="E43" s="49"/>
      <c r="F43" s="49"/>
      <c r="G43" s="49">
        <v>5891583573</v>
      </c>
      <c r="H43" s="49"/>
      <c r="I43" s="49"/>
      <c r="J43" s="49"/>
      <c r="K43" s="49"/>
      <c r="L43" s="49"/>
      <c r="M43" s="49">
        <v>0</v>
      </c>
      <c r="N43" s="35"/>
      <c r="U43" s="29"/>
    </row>
    <row r="44" spans="1:21" ht="12.75">
      <c r="A44" s="22"/>
      <c r="B44" s="66" t="s">
        <v>198</v>
      </c>
      <c r="C44" s="49"/>
      <c r="D44" s="49"/>
      <c r="E44" s="49"/>
      <c r="F44" s="49"/>
      <c r="G44" s="49">
        <v>21595407</v>
      </c>
      <c r="H44" s="49"/>
      <c r="I44" s="49"/>
      <c r="J44" s="49"/>
      <c r="K44" s="49"/>
      <c r="L44" s="49"/>
      <c r="M44" s="49">
        <v>0</v>
      </c>
      <c r="N44" s="35"/>
      <c r="U44" s="29"/>
    </row>
    <row r="45" spans="1:21" ht="12.75">
      <c r="A45" s="22"/>
      <c r="B45" s="66" t="s">
        <v>199</v>
      </c>
      <c r="C45" s="49"/>
      <c r="D45" s="49"/>
      <c r="E45" s="49"/>
      <c r="F45" s="49"/>
      <c r="G45" s="49">
        <v>0</v>
      </c>
      <c r="H45" s="49"/>
      <c r="I45" s="49"/>
      <c r="J45" s="49"/>
      <c r="K45" s="49"/>
      <c r="L45" s="49"/>
      <c r="M45" s="49">
        <v>687595563</v>
      </c>
      <c r="N45" s="35"/>
      <c r="U45" s="29"/>
    </row>
    <row r="46" spans="1:21" ht="13.5" thickBot="1">
      <c r="A46" s="22"/>
      <c r="B46" s="66" t="s">
        <v>200</v>
      </c>
      <c r="C46" s="49"/>
      <c r="D46" s="49"/>
      <c r="E46" s="49"/>
      <c r="F46" s="49"/>
      <c r="G46" s="12">
        <v>48643351</v>
      </c>
      <c r="H46" s="49"/>
      <c r="I46" s="49"/>
      <c r="J46" s="49"/>
      <c r="K46" s="49"/>
      <c r="L46" s="49"/>
      <c r="M46" s="58">
        <v>48706353</v>
      </c>
      <c r="N46" s="35"/>
      <c r="U46" s="29"/>
    </row>
    <row r="47" spans="1:21" ht="14.25" thickBot="1" thickTop="1">
      <c r="A47" s="22"/>
      <c r="B47" s="66" t="s">
        <v>201</v>
      </c>
      <c r="C47" s="49"/>
      <c r="D47" s="49"/>
      <c r="E47" s="49"/>
      <c r="F47" s="49"/>
      <c r="G47" s="93">
        <f>G42-G43-G44-G45-G46</f>
        <v>9242953524</v>
      </c>
      <c r="H47" s="49"/>
      <c r="I47" s="49"/>
      <c r="J47" s="49"/>
      <c r="K47" s="49"/>
      <c r="L47" s="49"/>
      <c r="M47" s="94">
        <f>M42-M45-M46</f>
        <v>-80312549</v>
      </c>
      <c r="N47" s="35"/>
      <c r="U47" s="29"/>
    </row>
    <row r="48" spans="1:21" ht="14.25" thickBot="1" thickTop="1">
      <c r="A48" s="2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36"/>
      <c r="O48" s="27"/>
      <c r="P48" s="28"/>
      <c r="Q48" s="28"/>
      <c r="R48" s="28"/>
      <c r="S48" s="28"/>
      <c r="T48" s="28"/>
      <c r="U48" s="30"/>
    </row>
  </sheetData>
  <mergeCells count="9">
    <mergeCell ref="C10:G10"/>
    <mergeCell ref="C11:G11"/>
    <mergeCell ref="I11:M11"/>
    <mergeCell ref="C12:G12"/>
    <mergeCell ref="I12:M12"/>
    <mergeCell ref="B2:T2"/>
    <mergeCell ref="B3:T3"/>
    <mergeCell ref="B4:T4"/>
    <mergeCell ref="B5:T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Iriotis Themis</cp:lastModifiedBy>
  <cp:lastPrinted>2001-10-17T10:57:26Z</cp:lastPrinted>
  <dcterms:created xsi:type="dcterms:W3CDTF">2001-09-03T15:11:24Z</dcterms:created>
  <dcterms:modified xsi:type="dcterms:W3CDTF">2002-01-29T09:09:29Z</dcterms:modified>
  <cp:category/>
  <cp:version/>
  <cp:contentType/>
  <cp:contentStatus/>
</cp:coreProperties>
</file>