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Balance Sheet 2002" sheetId="1" r:id="rId1"/>
    <sheet name="Consol Balance Sheet 2002" sheetId="2" r:id="rId2"/>
  </sheets>
  <definedNames/>
  <calcPr fullCalcOnLoad="1"/>
</workbook>
</file>

<file path=xl/sharedStrings.xml><?xml version="1.0" encoding="utf-8"?>
<sst xmlns="http://schemas.openxmlformats.org/spreadsheetml/2006/main" count="411" uniqueCount="210">
  <si>
    <t>MOTOR OIL (HELLAS) CORINTH REFINERIES S.A.</t>
  </si>
  <si>
    <t>HEADQUARTERS: ATHENS PREF. REG. No. 1482/01ΑΤ/B/86/300/96</t>
  </si>
  <si>
    <t>FINANCIAL STATEMENTS of DECEMBER 31st 2002</t>
  </si>
  <si>
    <t>32nd YEAR (JANUARY 1 - DECEMBER 31 2002)</t>
  </si>
  <si>
    <t>ASSETS</t>
  </si>
  <si>
    <t>CAPITAL &amp; LIABILITIES</t>
  </si>
  <si>
    <t>12/31/2002</t>
  </si>
  <si>
    <t>12/31/2001</t>
  </si>
  <si>
    <t>Amounts in Euro</t>
  </si>
  <si>
    <t>Acquisition cost</t>
  </si>
  <si>
    <t>Depreciation</t>
  </si>
  <si>
    <t>Net book value</t>
  </si>
  <si>
    <t>B. ESTABLISHMENT EXPENSES</t>
  </si>
  <si>
    <t>A. SHAREHOLDERS EQUITY</t>
  </si>
  <si>
    <t xml:space="preserve"> 4. Other Establishment Expenses</t>
  </si>
  <si>
    <t>Total (B)</t>
  </si>
  <si>
    <t>I. Share Capital</t>
  </si>
  <si>
    <t xml:space="preserve"> (110,782,980 shares, νalue 0,30 Euro each)</t>
  </si>
  <si>
    <t>C. FIXED ASSETS</t>
  </si>
  <si>
    <t xml:space="preserve"> 1. Paid in Share Capital</t>
  </si>
  <si>
    <t>I. Intangible Assets</t>
  </si>
  <si>
    <t xml:space="preserve"> 1. Research &amp; Development Expenses</t>
  </si>
  <si>
    <t>II. Premium on Capital Stock</t>
  </si>
  <si>
    <t>II. Tangible Assets</t>
  </si>
  <si>
    <t>III. Revaluation Reserves - Investment Grants</t>
  </si>
  <si>
    <t xml:space="preserve"> 1. Land</t>
  </si>
  <si>
    <t xml:space="preserve"> 3. Grants for Fixed Assets</t>
  </si>
  <si>
    <t xml:space="preserve"> 3. Buildings &amp; Technical Installations</t>
  </si>
  <si>
    <t xml:space="preserve"> 4. Machinery - Technical Installations and Other</t>
  </si>
  <si>
    <t>IV. Reserves</t>
  </si>
  <si>
    <t xml:space="preserve">  Mechanical Equipment</t>
  </si>
  <si>
    <t xml:space="preserve"> 1. Legal Reserve</t>
  </si>
  <si>
    <t xml:space="preserve"> 5. Transportation Means</t>
  </si>
  <si>
    <t xml:space="preserve"> 3. Special Reserves</t>
  </si>
  <si>
    <t xml:space="preserve"> 6. Furniture and Other Equipment</t>
  </si>
  <si>
    <t xml:space="preserve"> 4. Extraordinary Reserves</t>
  </si>
  <si>
    <t xml:space="preserve"> 7. Assets under Construction and Prepayments</t>
  </si>
  <si>
    <t xml:space="preserve"> 5.Tax-Free Reserves</t>
  </si>
  <si>
    <t>Total Tangible &amp; Intangible Assets</t>
  </si>
  <si>
    <t>V. Retained Earnings</t>
  </si>
  <si>
    <t>III. Investments and Other Non-Current</t>
  </si>
  <si>
    <t xml:space="preserve"> Retained Earnings carried forward</t>
  </si>
  <si>
    <t xml:space="preserve"> Financial Assets</t>
  </si>
  <si>
    <t xml:space="preserve"> 1. Investments in Affiliated Companies</t>
  </si>
  <si>
    <t>Total Shareholders Equity (A)</t>
  </si>
  <si>
    <t xml:space="preserve"> 2. Investments in Related Companies</t>
  </si>
  <si>
    <t xml:space="preserve"> 7. Other Long-term Receivables</t>
  </si>
  <si>
    <t>B. PROVISIONS FOR RISKS AND CHARGES</t>
  </si>
  <si>
    <t>Total Fixed Assets (C)</t>
  </si>
  <si>
    <t xml:space="preserve"> 1. Provisions for Personnel Dismissal and Retirement</t>
  </si>
  <si>
    <t xml:space="preserve">  Compensation</t>
  </si>
  <si>
    <t>D. CURRENT ASSETS</t>
  </si>
  <si>
    <t xml:space="preserve"> 2. Other Provisions</t>
  </si>
  <si>
    <t>I. Inventories</t>
  </si>
  <si>
    <t xml:space="preserve"> 1. Merchandise</t>
  </si>
  <si>
    <t xml:space="preserve"> 2. Finished and Semi-finished Products </t>
  </si>
  <si>
    <t>C. LIABILITIES</t>
  </si>
  <si>
    <t xml:space="preserve"> 4. Raw and Auxiliary Materials - Consumable Materials -</t>
  </si>
  <si>
    <t>I. Long Term Liabilities</t>
  </si>
  <si>
    <t xml:space="preserve">  Spare Parts and Packing Materials</t>
  </si>
  <si>
    <t xml:space="preserve"> 2. Bank Loans</t>
  </si>
  <si>
    <t xml:space="preserve"> 8. Other Long Term Liabilities</t>
  </si>
  <si>
    <t>II. Receivables</t>
  </si>
  <si>
    <t xml:space="preserve"> 1. Trade Receivable</t>
  </si>
  <si>
    <t>II. Short Term Liabilities</t>
  </si>
  <si>
    <r>
      <t xml:space="preserve">  </t>
    </r>
    <r>
      <rPr>
        <b/>
        <sz val="8"/>
        <color indexed="18"/>
        <rFont val="Verdana"/>
        <family val="2"/>
      </rPr>
      <t>Less:</t>
    </r>
    <r>
      <rPr>
        <sz val="8"/>
        <color indexed="18"/>
        <rFont val="Verdana"/>
        <family val="2"/>
      </rPr>
      <t xml:space="preserve"> Provisions</t>
    </r>
  </si>
  <si>
    <t xml:space="preserve"> 1. Suppliers</t>
  </si>
  <si>
    <t xml:space="preserve"> 3. Bills Overdue</t>
  </si>
  <si>
    <t xml:space="preserve"> 3. Short Term Bank Loans</t>
  </si>
  <si>
    <t xml:space="preserve"> 3a. Cheques receivable</t>
  </si>
  <si>
    <t xml:space="preserve"> 4. Customer Advances</t>
  </si>
  <si>
    <t xml:space="preserve"> 5. Short-term Receivables from Related</t>
  </si>
  <si>
    <t xml:space="preserve"> 5. Taxes and Duties payable</t>
  </si>
  <si>
    <t xml:space="preserve">  Companies</t>
  </si>
  <si>
    <t xml:space="preserve"> 6. Social Security Funds</t>
  </si>
  <si>
    <t xml:space="preserve"> 8. Blocked Deposits</t>
  </si>
  <si>
    <t xml:space="preserve"> 7. Long Term Liabilities payable within the</t>
  </si>
  <si>
    <t xml:space="preserve"> 10. Doubtful receivables</t>
  </si>
  <si>
    <t xml:space="preserve">  next Year</t>
  </si>
  <si>
    <r>
      <t xml:space="preserve">   </t>
    </r>
    <r>
      <rPr>
        <b/>
        <sz val="8"/>
        <color indexed="18"/>
        <rFont val="Verdana"/>
        <family val="2"/>
      </rPr>
      <t>Less:</t>
    </r>
    <r>
      <rPr>
        <sz val="8"/>
        <color indexed="18"/>
        <rFont val="Verdana"/>
        <family val="2"/>
      </rPr>
      <t xml:space="preserve"> Provisions</t>
    </r>
  </si>
  <si>
    <t xml:space="preserve"> 10. Dividends payable</t>
  </si>
  <si>
    <t xml:space="preserve"> 11. Other Receivables</t>
  </si>
  <si>
    <t xml:space="preserve"> 11. Other Creditors</t>
  </si>
  <si>
    <t xml:space="preserve"> 12. Advances and Prepayments</t>
  </si>
  <si>
    <t>Total Liabilities (C)</t>
  </si>
  <si>
    <t>IV. Liquid Funds</t>
  </si>
  <si>
    <t xml:space="preserve"> 1. Cash</t>
  </si>
  <si>
    <t xml:space="preserve"> 3. Cash at bank</t>
  </si>
  <si>
    <t>Total Current Assets (D)</t>
  </si>
  <si>
    <t>E. PREPAYMENTS</t>
  </si>
  <si>
    <t>D. ACCRUALS</t>
  </si>
  <si>
    <t xml:space="preserve"> 1. Prepaid Expenditure</t>
  </si>
  <si>
    <t xml:space="preserve"> 1. Deferred Income</t>
  </si>
  <si>
    <t xml:space="preserve"> 2. Accrued Income</t>
  </si>
  <si>
    <t xml:space="preserve"> 2. Accrued Expenditure</t>
  </si>
  <si>
    <t xml:space="preserve"> 3. Other Prepayment Accounts</t>
  </si>
  <si>
    <t xml:space="preserve"> 3. Other Accruals</t>
  </si>
  <si>
    <t>Total (E)</t>
  </si>
  <si>
    <t>Total (D)</t>
  </si>
  <si>
    <t>TOTAL ASSETS (Β+C+D+E)</t>
  </si>
  <si>
    <t>TOTAL OWNERS EQUITY &amp; LIABILITIES (A+B+C+D)</t>
  </si>
  <si>
    <t>MEMO ACCOUNTS</t>
  </si>
  <si>
    <t xml:space="preserve"> 1. Third Party Assets</t>
  </si>
  <si>
    <t xml:space="preserve"> 1. Third Party Liabilities</t>
  </si>
  <si>
    <t xml:space="preserve"> 2. Debit Accounts of Guarantees and Colateral</t>
  </si>
  <si>
    <t xml:space="preserve"> 2. Credit Accounts of Guarantees and Colateral</t>
  </si>
  <si>
    <t xml:space="preserve">  Security</t>
  </si>
  <si>
    <t xml:space="preserve"> 3. Contractual Claims </t>
  </si>
  <si>
    <t xml:space="preserve"> 3. Contractual Obligations</t>
  </si>
  <si>
    <t xml:space="preserve"> 4. Other Memo Accounts</t>
  </si>
  <si>
    <t>NOTES</t>
  </si>
  <si>
    <t>1. Property of the company is mortgaged to the value of Euro 7,162.88, and USD 100,000 and Prenotes of Euro 78,763,022.74 and USD 232,000,000 to secure loans in Euro and in foreign currency with a balance outstanding as of December 31, 2002 to the amount of Euro 152,184,865.90.</t>
  </si>
  <si>
    <t>2. Employed Personnel: 1032 persons</t>
  </si>
  <si>
    <t>5. For existing litigation claims amounting to Euro 54 million approximately, no provision has been made due to counter claims amounting to Euro 69 million approximately.</t>
  </si>
  <si>
    <t>4. The last revaluation of the Company's land and buildings was made on December 31 1996.</t>
  </si>
  <si>
    <t>5. Turnover analysis for the period 1/1-12/31/2002 according to STAKOD 91 is as follows:</t>
  </si>
  <si>
    <t>I. Production of Refined Fuel Products</t>
  </si>
  <si>
    <t>II. Wholesale of Solid, Liquid and Gas Fuel</t>
  </si>
  <si>
    <t xml:space="preserve"> Total</t>
  </si>
  <si>
    <t>6. Investments on Fixed Assets for the period 1/1-12/31/2002 amounted to Euro 45.949.194,50</t>
  </si>
  <si>
    <t>7. The accounting principles followed for the preparation of the financial statements are the same with the ones used for the preparation of the financial statements of December 31, 2001.</t>
  </si>
  <si>
    <t>PROFIT AND LOSS ACCOUNT</t>
  </si>
  <si>
    <t>APPROPRIATION ACCOUNT</t>
  </si>
  <si>
    <t>Year 2002</t>
  </si>
  <si>
    <t>Year 2001</t>
  </si>
  <si>
    <t>I. Operating Results</t>
  </si>
  <si>
    <t xml:space="preserve"> Turnover (Sales)</t>
  </si>
  <si>
    <t>Earnings (Profits) for the Year</t>
  </si>
  <si>
    <r>
      <t xml:space="preserve"> </t>
    </r>
    <r>
      <rPr>
        <b/>
        <sz val="8"/>
        <color indexed="18"/>
        <rFont val="Verdana"/>
        <family val="2"/>
      </rPr>
      <t>Less:</t>
    </r>
    <r>
      <rPr>
        <sz val="8"/>
        <color indexed="18"/>
        <rFont val="Verdana"/>
        <family val="2"/>
      </rPr>
      <t xml:space="preserve"> Cost of Sales</t>
    </r>
  </si>
  <si>
    <t>Retained Earnings brought forward</t>
  </si>
  <si>
    <t xml:space="preserve"> Gross Operating Results (Profits)</t>
  </si>
  <si>
    <t>Total</t>
  </si>
  <si>
    <r>
      <t xml:space="preserve"> </t>
    </r>
    <r>
      <rPr>
        <b/>
        <sz val="8"/>
        <color indexed="18"/>
        <rFont val="Verdana"/>
        <family val="2"/>
      </rPr>
      <t>Plus:</t>
    </r>
    <r>
      <rPr>
        <sz val="8"/>
        <color indexed="18"/>
        <rFont val="Verdana"/>
        <family val="2"/>
      </rPr>
      <t xml:space="preserve"> Other Operating Income</t>
    </r>
  </si>
  <si>
    <r>
      <t>LESS</t>
    </r>
    <r>
      <rPr>
        <sz val="8"/>
        <color indexed="18"/>
        <rFont val="Verdana"/>
        <family val="2"/>
      </rPr>
      <t>:    1. Income Tax</t>
    </r>
  </si>
  <si>
    <t xml:space="preserve"> 2. Property Taxes</t>
  </si>
  <si>
    <r>
      <t xml:space="preserve"> </t>
    </r>
    <r>
      <rPr>
        <b/>
        <sz val="8"/>
        <color indexed="18"/>
        <rFont val="Verdana"/>
        <family val="2"/>
      </rPr>
      <t>Less:</t>
    </r>
    <r>
      <rPr>
        <sz val="8"/>
        <color indexed="18"/>
        <rFont val="Verdana"/>
        <family val="2"/>
      </rPr>
      <t xml:space="preserve">    1. Administration Expenditures</t>
    </r>
  </si>
  <si>
    <t>Profits for Distribution</t>
  </si>
  <si>
    <t xml:space="preserve">    3. Distribution Expenditures</t>
  </si>
  <si>
    <t xml:space="preserve"> Partial Operating Results (Profits)</t>
  </si>
  <si>
    <t>Profits appropriated as follows:</t>
  </si>
  <si>
    <r>
      <t xml:space="preserve"> </t>
    </r>
    <r>
      <rPr>
        <b/>
        <sz val="8"/>
        <color indexed="18"/>
        <rFont val="Verdana"/>
        <family val="2"/>
      </rPr>
      <t>Plus:</t>
    </r>
    <r>
      <rPr>
        <sz val="8"/>
        <color indexed="18"/>
        <rFont val="Verdana"/>
        <family val="2"/>
      </rPr>
      <t xml:space="preserve"> </t>
    </r>
  </si>
  <si>
    <t>1. Statutory Reserve</t>
  </si>
  <si>
    <t xml:space="preserve">    2. Income from Securities</t>
  </si>
  <si>
    <t>2. Dividends from profits of year 2001</t>
  </si>
  <si>
    <t xml:space="preserve">    4. Interest Received and Related Income</t>
  </si>
  <si>
    <t>2a. Current Year Dividends</t>
  </si>
  <si>
    <t>6b. Specially taxed Reserves</t>
  </si>
  <si>
    <r>
      <t xml:space="preserve"> </t>
    </r>
    <r>
      <rPr>
        <b/>
        <sz val="8"/>
        <color indexed="18"/>
        <rFont val="Verdana"/>
        <family val="2"/>
      </rPr>
      <t>Less:</t>
    </r>
  </si>
  <si>
    <t>7. Board of Directors Fees</t>
  </si>
  <si>
    <t xml:space="preserve">    3. Loan Interest and Related Expenditures</t>
  </si>
  <si>
    <t>8. Retained Earnings carried forward</t>
  </si>
  <si>
    <t xml:space="preserve"> Total Operating Results (Profits)</t>
  </si>
  <si>
    <t>II. PLUS: Non-Operating Results</t>
  </si>
  <si>
    <t xml:space="preserve">       1. Extraordinary Income</t>
  </si>
  <si>
    <t xml:space="preserve">       2. Extraordinary Profits</t>
  </si>
  <si>
    <r>
      <t xml:space="preserve"> </t>
    </r>
    <r>
      <rPr>
        <b/>
        <sz val="8"/>
        <color indexed="18"/>
        <rFont val="Verdana"/>
        <family val="2"/>
      </rPr>
      <t>Less:</t>
    </r>
    <r>
      <rPr>
        <sz val="8"/>
        <color indexed="18"/>
        <rFont val="Verdana"/>
        <family val="2"/>
      </rPr>
      <t xml:space="preserve">    1. Extraordinary Expenditure</t>
    </r>
  </si>
  <si>
    <t xml:space="preserve">       2. Extraordinary Losses</t>
  </si>
  <si>
    <t xml:space="preserve"> Operating and Non-Operating Results (Profits)</t>
  </si>
  <si>
    <r>
      <t xml:space="preserve"> </t>
    </r>
    <r>
      <rPr>
        <b/>
        <sz val="8"/>
        <color indexed="18"/>
        <rFont val="Verdana"/>
        <family val="2"/>
      </rPr>
      <t>Less:</t>
    </r>
    <r>
      <rPr>
        <sz val="8"/>
        <color indexed="18"/>
        <rFont val="Verdana"/>
        <family val="2"/>
      </rPr>
      <t xml:space="preserve"> Total Depreciation of Fixed Assets</t>
    </r>
  </si>
  <si>
    <r>
      <t xml:space="preserve"> </t>
    </r>
    <r>
      <rPr>
        <b/>
        <sz val="8"/>
        <color indexed="18"/>
        <rFont val="Verdana"/>
        <family val="2"/>
      </rPr>
      <t>Less:</t>
    </r>
    <r>
      <rPr>
        <sz val="8"/>
        <color indexed="18"/>
        <rFont val="Verdana"/>
        <family val="2"/>
      </rPr>
      <t xml:space="preserve"> Amounts already included in operating cost</t>
    </r>
  </si>
  <si>
    <t>EARNINGS (PROFITS) FOR THE YEAR before taxes</t>
  </si>
  <si>
    <t>Maroussi, February 25th, 2003</t>
  </si>
  <si>
    <t>THE</t>
  </si>
  <si>
    <t>CHAIRMAN OF THE BOARD OF DIRECTORS</t>
  </si>
  <si>
    <t>MANAGING DIRECTOR</t>
  </si>
  <si>
    <t>GENERAL MANAGER OF</t>
  </si>
  <si>
    <t>FINANCIAL DIRECTOR &amp;</t>
  </si>
  <si>
    <t>CHIEF ACCOUNTANT</t>
  </si>
  <si>
    <t>FINANCE AND INFORMATION SYSTEMS</t>
  </si>
  <si>
    <t>MEMBER OF THE BOARD OF DIRECTORS</t>
  </si>
  <si>
    <t>VARDIS I. VARDINOYIANNIS</t>
  </si>
  <si>
    <t>ABDULHAKIM A. AL GOUHI</t>
  </si>
  <si>
    <t>JAMES Mc TURK</t>
  </si>
  <si>
    <t>PETROS T. TZANNETAKIS</t>
  </si>
  <si>
    <t>THEODOROS N. PORFIRIS</t>
  </si>
  <si>
    <t>I.D. No K 011385/82</t>
  </si>
  <si>
    <t>Saudi Arabia Passport No. C1730030/2000</t>
  </si>
  <si>
    <t>Passport No. P740117857/98</t>
  </si>
  <si>
    <t>I.D. No R 591984/94</t>
  </si>
  <si>
    <t>I.D. No R 557979/94</t>
  </si>
  <si>
    <t>O.E.E. Licence No. 0018076 A' Class</t>
  </si>
  <si>
    <t>4th CONSOLIDATED FINANCIAL STATEMENTS of DECEMBER 31st 2002</t>
  </si>
  <si>
    <t>(JANUARY 1 - DECEMBER 31 2002)</t>
  </si>
  <si>
    <t xml:space="preserve"> 1. Formation and Establishment Expenses</t>
  </si>
  <si>
    <t xml:space="preserve"> 3. Goodwill</t>
  </si>
  <si>
    <t xml:space="preserve"> 2. Surplus on revaluation of assets</t>
  </si>
  <si>
    <t xml:space="preserve"> 4a. Taxed reserves -Article 8. Law 2579/96</t>
  </si>
  <si>
    <t xml:space="preserve"> 1. Investments in Affiliates</t>
  </si>
  <si>
    <t xml:space="preserve"> 5. Long-term Bills Receivable</t>
  </si>
  <si>
    <t xml:space="preserve"> 5a. Long-term Cheques Receivable</t>
  </si>
  <si>
    <t xml:space="preserve"> 1. Debentures</t>
  </si>
  <si>
    <t xml:space="preserve"> 2. Bills Receivable</t>
  </si>
  <si>
    <t xml:space="preserve"> 2. Bills and Promisory Notes Payable</t>
  </si>
  <si>
    <r>
      <t xml:space="preserve">  Less: </t>
    </r>
    <r>
      <rPr>
        <sz val="8"/>
        <color indexed="18"/>
        <rFont val="Verdana"/>
        <family val="2"/>
      </rPr>
      <t>interest discount</t>
    </r>
  </si>
  <si>
    <t xml:space="preserve"> 3b. Cheques receivable overdue</t>
  </si>
  <si>
    <t>1. The Group companies included in the consolidation are: MOTOR OIL (HELLAS) CORINTH REFINERIES S.A. and AVIN OIL S.A. The relation that characterised the consolidation during the present fiscal year was the acquisition of the total number of shares of AVIN OIL by MOH in contrast</t>
  </si>
  <si>
    <t xml:space="preserve"> to the previous fiscal year where the relation that characterized the cosolidation was the common Boards of Directors of the two companies. Considering that the acquisition of the shares of AVIN took place on March 3, 2002, the profit and loss as well as some of the Assets and</t>
  </si>
  <si>
    <t xml:space="preserve"> Capital &amp; Liabilities accounts are not comparable with the ones of the corresponding prior period.</t>
  </si>
  <si>
    <t>2. The last revaluation of the fixed assets of MOTOR OIL (HELLAS) CORINTH REFINERIES S.A. took place in 1996 and for AVIN OIL S.A. in 2000.</t>
  </si>
  <si>
    <t>3. Pledges on fixed assets : a) Prenotes, Euro 78,763,023, b) Prenotes, USD 232,000,000, c) Mortgages, Euro 7,163, d) Mortgages, USD 100,000</t>
  </si>
  <si>
    <t>4. Employed Personnel: 1240 persons</t>
  </si>
  <si>
    <t>6. Turnover analysis for the period 1/1-12/31/2002 according to STAKOD 91 is as follows:</t>
  </si>
  <si>
    <t>7. Investments on Fixed Assets for the period 1/1-12/31/2002 amounted to Euro 50.503.423,93</t>
  </si>
  <si>
    <t xml:space="preserve">       3. Prior Period Income</t>
  </si>
  <si>
    <t xml:space="preserve">       4. Income from Unused Prior Period Provisions</t>
  </si>
  <si>
    <t xml:space="preserve">       3. Prior Period Expenses</t>
  </si>
  <si>
    <r>
      <t xml:space="preserve"> </t>
    </r>
    <r>
      <rPr>
        <b/>
        <sz val="8"/>
        <color indexed="18"/>
        <rFont val="Verdana"/>
        <family val="2"/>
      </rPr>
      <t xml:space="preserve">Less: </t>
    </r>
    <r>
      <rPr>
        <sz val="8"/>
        <color indexed="18"/>
        <rFont val="Verdana"/>
        <family val="2"/>
      </rPr>
      <t>Income Taxes</t>
    </r>
  </si>
  <si>
    <r>
      <t xml:space="preserve"> </t>
    </r>
    <r>
      <rPr>
        <b/>
        <sz val="8"/>
        <color indexed="18"/>
        <rFont val="Verdana"/>
        <family val="2"/>
      </rPr>
      <t xml:space="preserve">Plus: </t>
    </r>
    <r>
      <rPr>
        <sz val="8"/>
        <color indexed="18"/>
        <rFont val="Verdana"/>
        <family val="2"/>
      </rPr>
      <t>Prior Period Tax Audit Differences</t>
    </r>
  </si>
  <si>
    <r>
      <t xml:space="preserve"> </t>
    </r>
    <r>
      <rPr>
        <b/>
        <sz val="8"/>
        <color indexed="18"/>
        <rFont val="Verdana"/>
        <family val="2"/>
      </rPr>
      <t xml:space="preserve">Less: </t>
    </r>
    <r>
      <rPr>
        <sz val="8"/>
        <color indexed="18"/>
        <rFont val="Verdana"/>
        <family val="2"/>
      </rPr>
      <t>Other taxes not incorporated to the operating cost</t>
    </r>
  </si>
  <si>
    <t>EARNINGS (PROFITS) FOR THE YEAR</t>
  </si>
</sst>
</file>

<file path=xl/styles.xml><?xml version="1.0" encoding="utf-8"?>
<styleSheet xmlns="http://schemas.openxmlformats.org/spreadsheetml/2006/main">
  <numFmts count="9">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00\)"/>
  </numFmts>
  <fonts count="16">
    <font>
      <sz val="10"/>
      <name val="Arial"/>
      <family val="0"/>
    </font>
    <font>
      <sz val="10"/>
      <color indexed="62"/>
      <name val="Arial"/>
      <family val="0"/>
    </font>
    <font>
      <b/>
      <sz val="18"/>
      <color indexed="18"/>
      <name val="Verdana"/>
      <family val="2"/>
    </font>
    <font>
      <sz val="10"/>
      <color indexed="18"/>
      <name val="Verdana"/>
      <family val="2"/>
    </font>
    <font>
      <sz val="13"/>
      <color indexed="18"/>
      <name val="Verdana"/>
      <family val="2"/>
    </font>
    <font>
      <sz val="10"/>
      <color indexed="18"/>
      <name val="Arial"/>
      <family val="0"/>
    </font>
    <font>
      <b/>
      <i/>
      <sz val="12"/>
      <color indexed="18"/>
      <name val="Verdana"/>
      <family val="2"/>
    </font>
    <font>
      <b/>
      <i/>
      <sz val="10"/>
      <color indexed="18"/>
      <name val="Verdana"/>
      <family val="2"/>
    </font>
    <font>
      <sz val="11"/>
      <color indexed="18"/>
      <name val="Verdana"/>
      <family val="2"/>
    </font>
    <font>
      <u val="single"/>
      <sz val="10"/>
      <color indexed="18"/>
      <name val="Verdana"/>
      <family val="2"/>
    </font>
    <font>
      <sz val="8"/>
      <color indexed="18"/>
      <name val="Verdana"/>
      <family val="2"/>
    </font>
    <font>
      <u val="single"/>
      <sz val="8"/>
      <color indexed="18"/>
      <name val="Verdana"/>
      <family val="2"/>
    </font>
    <font>
      <b/>
      <sz val="8"/>
      <color indexed="18"/>
      <name val="Verdana"/>
      <family val="2"/>
    </font>
    <font>
      <b/>
      <i/>
      <sz val="12"/>
      <color indexed="62"/>
      <name val="Verdana"/>
      <family val="2"/>
    </font>
    <font>
      <b/>
      <sz val="9"/>
      <color indexed="18"/>
      <name val="Arial"/>
      <family val="2"/>
    </font>
    <font>
      <sz val="8"/>
      <name val="Verdana"/>
      <family val="2"/>
    </font>
  </fonts>
  <fills count="2">
    <fill>
      <patternFill/>
    </fill>
    <fill>
      <patternFill patternType="gray125"/>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color indexed="63"/>
      </left>
      <right style="medium"/>
      <top style="thin"/>
      <bottom style="double"/>
    </border>
    <border>
      <left>
        <color indexed="63"/>
      </left>
      <right style="medium"/>
      <top style="double"/>
      <bottom>
        <color indexed="63"/>
      </bottom>
    </border>
    <border>
      <left>
        <color indexed="63"/>
      </left>
      <right>
        <color indexed="63"/>
      </right>
      <top style="double"/>
      <bottom>
        <color indexed="63"/>
      </bottom>
    </border>
    <border>
      <left style="medium"/>
      <right style="medium"/>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1" fillId="0" borderId="4" xfId="0" applyFont="1" applyBorder="1" applyAlignment="1">
      <alignment/>
    </xf>
    <xf numFmtId="0" fontId="2" fillId="0" borderId="0" xfId="0" applyFont="1" applyAlignment="1">
      <alignment horizontal="center"/>
    </xf>
    <xf numFmtId="0" fontId="0" fillId="0" borderId="5" xfId="0" applyBorder="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1" fillId="0" borderId="6" xfId="0" applyFont="1" applyBorder="1" applyAlignment="1">
      <alignment/>
    </xf>
    <xf numFmtId="0" fontId="7" fillId="0" borderId="7" xfId="0" applyFont="1" applyBorder="1" applyAlignment="1">
      <alignment/>
    </xf>
    <xf numFmtId="0" fontId="5" fillId="0" borderId="7" xfId="0" applyFont="1" applyBorder="1" applyAlignment="1">
      <alignment/>
    </xf>
    <xf numFmtId="0" fontId="7" fillId="0" borderId="7" xfId="0" applyFont="1" applyBorder="1" applyAlignment="1">
      <alignment horizontal="right"/>
    </xf>
    <xf numFmtId="0" fontId="0" fillId="0" borderId="8" xfId="0" applyBorder="1" applyAlignment="1">
      <alignment/>
    </xf>
    <xf numFmtId="0" fontId="1" fillId="0" borderId="9" xfId="0" applyFont="1" applyBorder="1" applyAlignment="1">
      <alignment/>
    </xf>
    <xf numFmtId="14" fontId="3" fillId="0" borderId="10" xfId="0" applyNumberFormat="1" applyFont="1" applyBorder="1" applyAlignment="1">
      <alignment horizontal="center"/>
    </xf>
    <xf numFmtId="0" fontId="3" fillId="0" borderId="10" xfId="0" applyFont="1" applyBorder="1" applyAlignment="1">
      <alignment horizontal="center"/>
    </xf>
    <xf numFmtId="0" fontId="8" fillId="0" borderId="10" xfId="0" applyFont="1" applyBorder="1" applyAlignment="1">
      <alignment horizontal="center"/>
    </xf>
    <xf numFmtId="0" fontId="5" fillId="0" borderId="11" xfId="0" applyFont="1" applyBorder="1" applyAlignment="1">
      <alignment/>
    </xf>
    <xf numFmtId="0" fontId="5" fillId="0" borderId="9" xfId="0" applyFont="1" applyBorder="1" applyAlignment="1">
      <alignment/>
    </xf>
    <xf numFmtId="14" fontId="3" fillId="0" borderId="10" xfId="0" applyNumberFormat="1" applyFont="1" applyBorder="1" applyAlignment="1">
      <alignment horizontal="center"/>
    </xf>
    <xf numFmtId="0" fontId="0" fillId="0" borderId="12" xfId="0" applyBorder="1" applyAlignment="1">
      <alignment/>
    </xf>
    <xf numFmtId="0" fontId="0" fillId="0" borderId="1" xfId="0" applyBorder="1" applyAlignment="1">
      <alignment/>
    </xf>
    <xf numFmtId="0" fontId="0" fillId="0" borderId="4" xfId="0" applyBorder="1" applyAlignment="1">
      <alignment/>
    </xf>
    <xf numFmtId="0" fontId="3" fillId="0" borderId="0" xfId="0" applyFont="1" applyAlignment="1">
      <alignment/>
    </xf>
    <xf numFmtId="0" fontId="9" fillId="0" borderId="2" xfId="0" applyFont="1" applyBorder="1" applyAlignment="1">
      <alignment horizontal="center"/>
    </xf>
    <xf numFmtId="0" fontId="9" fillId="0" borderId="2" xfId="0" applyFont="1" applyBorder="1" applyAlignment="1">
      <alignment horizontal="center"/>
    </xf>
    <xf numFmtId="0" fontId="5" fillId="0" borderId="13" xfId="0" applyFont="1" applyBorder="1" applyAlignment="1">
      <alignment/>
    </xf>
    <xf numFmtId="0" fontId="10" fillId="0" borderId="0" xfId="0" applyFont="1" applyAlignment="1">
      <alignment/>
    </xf>
    <xf numFmtId="0" fontId="10" fillId="0" borderId="14" xfId="0" applyFont="1" applyBorder="1" applyAlignment="1">
      <alignment horizontal="center"/>
    </xf>
    <xf numFmtId="0" fontId="11" fillId="0" borderId="0" xfId="0" applyFont="1" applyAlignment="1">
      <alignment horizontal="center"/>
    </xf>
    <xf numFmtId="0" fontId="5" fillId="0" borderId="15" xfId="0" applyFont="1" applyBorder="1" applyAlignment="1">
      <alignment/>
    </xf>
    <xf numFmtId="0" fontId="9" fillId="0" borderId="0" xfId="0" applyFont="1" applyAlignment="1">
      <alignment horizontal="center"/>
    </xf>
    <xf numFmtId="0" fontId="12" fillId="0" borderId="0" xfId="0" applyFont="1" applyAlignment="1">
      <alignment/>
    </xf>
    <xf numFmtId="3" fontId="10" fillId="0" borderId="0" xfId="0" applyNumberFormat="1" applyFont="1" applyAlignment="1">
      <alignment/>
    </xf>
    <xf numFmtId="0" fontId="10" fillId="0" borderId="0" xfId="0" applyFont="1" applyAlignment="1">
      <alignment horizontal="left" indent="1"/>
    </xf>
    <xf numFmtId="4" fontId="10" fillId="0" borderId="14" xfId="0" applyNumberFormat="1" applyFont="1" applyBorder="1" applyAlignment="1">
      <alignment/>
    </xf>
    <xf numFmtId="4" fontId="10" fillId="0" borderId="0" xfId="0" applyNumberFormat="1" applyFont="1" applyAlignment="1">
      <alignment/>
    </xf>
    <xf numFmtId="0" fontId="12" fillId="0" borderId="0" xfId="0" applyFont="1" applyAlignment="1">
      <alignment horizontal="right"/>
    </xf>
    <xf numFmtId="4" fontId="10" fillId="0" borderId="16" xfId="0" applyNumberFormat="1" applyFont="1" applyBorder="1" applyAlignment="1">
      <alignment/>
    </xf>
    <xf numFmtId="0" fontId="12" fillId="0" borderId="0" xfId="0" applyFont="1" applyAlignment="1">
      <alignment horizontal="left" indent="1"/>
    </xf>
    <xf numFmtId="0" fontId="10" fillId="0" borderId="0" xfId="0" applyFont="1" applyAlignment="1">
      <alignment horizontal="left" indent="2"/>
    </xf>
    <xf numFmtId="4" fontId="10" fillId="0" borderId="0" xfId="0" applyNumberFormat="1" applyFont="1" applyAlignment="1">
      <alignment horizontal="left" indent="1"/>
    </xf>
    <xf numFmtId="4" fontId="10" fillId="0" borderId="17" xfId="0" applyNumberFormat="1" applyFont="1" applyBorder="1" applyAlignment="1">
      <alignment/>
    </xf>
    <xf numFmtId="4" fontId="10" fillId="0" borderId="0" xfId="0" applyNumberFormat="1" applyFont="1" applyBorder="1" applyAlignment="1">
      <alignment/>
    </xf>
    <xf numFmtId="4" fontId="5" fillId="0" borderId="0" xfId="0" applyNumberFormat="1" applyFont="1" applyBorder="1" applyAlignment="1">
      <alignment/>
    </xf>
    <xf numFmtId="4" fontId="5" fillId="0" borderId="0" xfId="0" applyNumberFormat="1" applyFont="1" applyAlignment="1">
      <alignment/>
    </xf>
    <xf numFmtId="0" fontId="10" fillId="0" borderId="0" xfId="0" applyFont="1" applyBorder="1" applyAlignment="1">
      <alignment horizontal="left" indent="1"/>
    </xf>
    <xf numFmtId="4" fontId="12" fillId="0" borderId="0" xfId="0" applyNumberFormat="1" applyFont="1" applyAlignment="1">
      <alignment horizontal="left" indent="1"/>
    </xf>
    <xf numFmtId="4" fontId="10" fillId="0" borderId="0" xfId="0" applyNumberFormat="1" applyFont="1" applyAlignment="1">
      <alignment horizontal="left" indent="2"/>
    </xf>
    <xf numFmtId="4" fontId="10" fillId="0" borderId="18" xfId="0" applyNumberFormat="1" applyFont="1" applyBorder="1" applyAlignment="1">
      <alignment/>
    </xf>
    <xf numFmtId="0" fontId="12" fillId="0" borderId="0" xfId="0" applyFont="1" applyBorder="1" applyAlignment="1">
      <alignment horizontal="left" indent="1"/>
    </xf>
    <xf numFmtId="0" fontId="12" fillId="0" borderId="0" xfId="0" applyFont="1" applyAlignment="1">
      <alignment horizontal="left" indent="3"/>
    </xf>
    <xf numFmtId="4" fontId="12" fillId="0" borderId="0" xfId="0" applyNumberFormat="1" applyFont="1" applyAlignment="1">
      <alignment horizontal="right"/>
    </xf>
    <xf numFmtId="4" fontId="12" fillId="0" borderId="0" xfId="0" applyNumberFormat="1" applyFont="1" applyAlignment="1">
      <alignment/>
    </xf>
    <xf numFmtId="4" fontId="0" fillId="0" borderId="0" xfId="0" applyNumberFormat="1" applyAlignment="1">
      <alignment/>
    </xf>
    <xf numFmtId="0" fontId="10" fillId="0" borderId="0" xfId="0" applyFont="1" applyBorder="1" applyAlignment="1">
      <alignment horizontal="left" indent="2"/>
    </xf>
    <xf numFmtId="4" fontId="12" fillId="0" borderId="0" xfId="0" applyNumberFormat="1" applyFont="1" applyBorder="1" applyAlignment="1">
      <alignment/>
    </xf>
    <xf numFmtId="4" fontId="10" fillId="0" borderId="0" xfId="0" applyNumberFormat="1" applyFont="1" applyBorder="1" applyAlignment="1">
      <alignment horizontal="left" indent="2"/>
    </xf>
    <xf numFmtId="4" fontId="10" fillId="0" borderId="0" xfId="0" applyNumberFormat="1" applyFont="1" applyFill="1" applyBorder="1" applyAlignment="1">
      <alignment/>
    </xf>
    <xf numFmtId="4" fontId="10" fillId="0" borderId="5" xfId="0" applyNumberFormat="1" applyFont="1" applyBorder="1" applyAlignment="1">
      <alignment/>
    </xf>
    <xf numFmtId="4" fontId="10" fillId="0" borderId="19" xfId="0" applyNumberFormat="1" applyFont="1" applyBorder="1" applyAlignment="1">
      <alignment/>
    </xf>
    <xf numFmtId="4" fontId="10" fillId="0" borderId="20" xfId="0" applyNumberFormat="1" applyFont="1" applyBorder="1" applyAlignment="1">
      <alignment/>
    </xf>
    <xf numFmtId="0" fontId="5" fillId="0" borderId="5" xfId="0" applyFont="1" applyBorder="1" applyAlignment="1">
      <alignment/>
    </xf>
    <xf numFmtId="0" fontId="12" fillId="0" borderId="0" xfId="0" applyFont="1" applyFill="1" applyBorder="1" applyAlignment="1">
      <alignment horizontal="right"/>
    </xf>
    <xf numFmtId="4" fontId="12" fillId="0" borderId="18" xfId="0" applyNumberFormat="1" applyFont="1" applyBorder="1" applyAlignment="1">
      <alignment/>
    </xf>
    <xf numFmtId="0" fontId="0" fillId="0" borderId="7" xfId="0" applyBorder="1" applyAlignment="1">
      <alignment/>
    </xf>
    <xf numFmtId="0" fontId="0" fillId="0" borderId="6" xfId="0" applyBorder="1" applyAlignment="1">
      <alignment/>
    </xf>
    <xf numFmtId="0" fontId="0" fillId="0" borderId="9" xfId="0" applyBorder="1" applyAlignment="1">
      <alignment/>
    </xf>
    <xf numFmtId="0" fontId="13" fillId="0" borderId="10" xfId="0" applyFont="1" applyBorder="1" applyAlignment="1">
      <alignment horizontal="left"/>
    </xf>
    <xf numFmtId="0" fontId="0" fillId="0" borderId="10" xfId="0" applyBorder="1" applyAlignment="1">
      <alignment/>
    </xf>
    <xf numFmtId="0" fontId="5" fillId="0" borderId="10" xfId="0" applyFont="1" applyBorder="1" applyAlignment="1">
      <alignment/>
    </xf>
    <xf numFmtId="0" fontId="10" fillId="0" borderId="0" xfId="0" applyFont="1" applyAlignment="1">
      <alignment horizontal="left"/>
    </xf>
    <xf numFmtId="0" fontId="10" fillId="0" borderId="0" xfId="0" applyFont="1" applyAlignment="1">
      <alignment horizontal="left" indent="3"/>
    </xf>
    <xf numFmtId="4" fontId="10" fillId="0" borderId="0" xfId="0" applyNumberFormat="1" applyFont="1" applyAlignment="1">
      <alignment horizontal="right"/>
    </xf>
    <xf numFmtId="0" fontId="0" fillId="0" borderId="0" xfId="0" applyBorder="1" applyAlignment="1">
      <alignment/>
    </xf>
    <xf numFmtId="4" fontId="10" fillId="0" borderId="17" xfId="0" applyNumberFormat="1" applyFont="1" applyBorder="1" applyAlignment="1">
      <alignment horizontal="right"/>
    </xf>
    <xf numFmtId="4" fontId="12" fillId="0" borderId="21" xfId="0" applyNumberFormat="1" applyFont="1" applyBorder="1" applyAlignment="1">
      <alignment horizontal="right"/>
    </xf>
    <xf numFmtId="4" fontId="12" fillId="0" borderId="0" xfId="0" applyNumberFormat="1" applyFont="1" applyBorder="1" applyAlignment="1">
      <alignment horizontal="right"/>
    </xf>
    <xf numFmtId="0" fontId="6" fillId="0" borderId="7" xfId="0" applyFont="1" applyBorder="1" applyAlignment="1">
      <alignment/>
    </xf>
    <xf numFmtId="0" fontId="0" fillId="0" borderId="11" xfId="0" applyBorder="1" applyAlignment="1">
      <alignment/>
    </xf>
    <xf numFmtId="0" fontId="6" fillId="0" borderId="7" xfId="0" applyFont="1" applyBorder="1" applyAlignment="1">
      <alignment horizontal="right"/>
    </xf>
    <xf numFmtId="0" fontId="0" fillId="0" borderId="13" xfId="0" applyBorder="1" applyAlignment="1">
      <alignment/>
    </xf>
    <xf numFmtId="0" fontId="9" fillId="0" borderId="0" xfId="0" applyFont="1" applyBorder="1" applyAlignment="1">
      <alignment horizontal="center"/>
    </xf>
    <xf numFmtId="0" fontId="10" fillId="0" borderId="4" xfId="0" applyFont="1" applyBorder="1" applyAlignment="1">
      <alignment horizontal="left"/>
    </xf>
    <xf numFmtId="0" fontId="10" fillId="0" borderId="15" xfId="0" applyFont="1" applyBorder="1" applyAlignment="1">
      <alignment horizontal="left"/>
    </xf>
    <xf numFmtId="0" fontId="10" fillId="0" borderId="5" xfId="0" applyFont="1" applyBorder="1" applyAlignment="1">
      <alignment horizontal="left"/>
    </xf>
    <xf numFmtId="0" fontId="0" fillId="0" borderId="0" xfId="0" applyAlignment="1">
      <alignment horizontal="left"/>
    </xf>
    <xf numFmtId="0" fontId="0" fillId="0" borderId="15" xfId="0" applyBorder="1" applyAlignment="1">
      <alignment/>
    </xf>
    <xf numFmtId="4" fontId="0" fillId="0" borderId="0" xfId="0" applyNumberFormat="1" applyBorder="1" applyAlignment="1">
      <alignment/>
    </xf>
    <xf numFmtId="4" fontId="10" fillId="0" borderId="0" xfId="0" applyNumberFormat="1" applyFont="1" applyAlignment="1">
      <alignment horizontal="right"/>
    </xf>
    <xf numFmtId="0" fontId="10" fillId="0" borderId="0" xfId="0" applyFont="1" applyAlignment="1">
      <alignment horizontal="left" indent="5"/>
    </xf>
    <xf numFmtId="0" fontId="10" fillId="0" borderId="0" xfId="0" applyFont="1" applyAlignment="1">
      <alignment horizontal="left" indent="4"/>
    </xf>
    <xf numFmtId="4" fontId="10" fillId="0" borderId="14" xfId="0" applyNumberFormat="1" applyFont="1" applyBorder="1" applyAlignment="1">
      <alignment horizontal="right"/>
    </xf>
    <xf numFmtId="164" fontId="10" fillId="0" borderId="14" xfId="0" applyNumberFormat="1" applyFont="1" applyBorder="1" applyAlignment="1">
      <alignment/>
    </xf>
    <xf numFmtId="0" fontId="12" fillId="0" borderId="0" xfId="0" applyFont="1" applyAlignment="1">
      <alignment horizontal="left"/>
    </xf>
    <xf numFmtId="4" fontId="12" fillId="0" borderId="16" xfId="0" applyNumberFormat="1" applyFont="1" applyBorder="1" applyAlignment="1">
      <alignment/>
    </xf>
    <xf numFmtId="0" fontId="1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5" fillId="0" borderId="0" xfId="0" applyFont="1" applyAlignment="1">
      <alignment/>
    </xf>
    <xf numFmtId="0" fontId="10" fillId="0" borderId="0" xfId="0" applyFont="1" applyAlignment="1">
      <alignment/>
    </xf>
    <xf numFmtId="0" fontId="0" fillId="0" borderId="22" xfId="0" applyBorder="1" applyAlignment="1">
      <alignment/>
    </xf>
    <xf numFmtId="4" fontId="12" fillId="0" borderId="0" xfId="0" applyNumberFormat="1" applyFont="1" applyAlignment="1">
      <alignment horizontal="left" indent="3"/>
    </xf>
    <xf numFmtId="0" fontId="12" fillId="0" borderId="0" xfId="0" applyFont="1" applyAlignment="1">
      <alignment horizontal="left" indent="2"/>
    </xf>
    <xf numFmtId="0" fontId="5" fillId="0" borderId="22" xfId="0" applyFont="1" applyBorder="1" applyAlignment="1">
      <alignment/>
    </xf>
    <xf numFmtId="0" fontId="5" fillId="0" borderId="3" xfId="0" applyFont="1" applyBorder="1" applyAlignment="1">
      <alignment/>
    </xf>
    <xf numFmtId="0" fontId="5" fillId="0" borderId="8" xfId="0" applyFont="1" applyBorder="1" applyAlignment="1">
      <alignment/>
    </xf>
    <xf numFmtId="4" fontId="10" fillId="0" borderId="0" xfId="0" applyNumberFormat="1" applyFont="1" applyBorder="1" applyAlignment="1">
      <alignment horizontal="left" indent="1"/>
    </xf>
    <xf numFmtId="4" fontId="10" fillId="0" borderId="0" xfId="0" applyNumberFormat="1" applyFont="1" applyBorder="1" applyAlignment="1">
      <alignment horizontal="right"/>
    </xf>
    <xf numFmtId="4" fontId="10" fillId="0" borderId="23" xfId="0" applyNumberFormat="1" applyFont="1" applyBorder="1" applyAlignment="1">
      <alignment/>
    </xf>
    <xf numFmtId="0" fontId="15" fillId="0" borderId="5" xfId="0" applyFont="1" applyBorder="1" applyAlignment="1">
      <alignment/>
    </xf>
    <xf numFmtId="0" fontId="15" fillId="0" borderId="4" xfId="0" applyFont="1" applyBorder="1" applyAlignment="1">
      <alignment/>
    </xf>
    <xf numFmtId="4" fontId="12" fillId="0" borderId="0" xfId="0" applyNumberFormat="1" applyFont="1" applyBorder="1" applyAlignment="1">
      <alignment/>
    </xf>
    <xf numFmtId="0" fontId="15" fillId="0" borderId="0" xfId="0" applyFont="1" applyAlignment="1">
      <alignment/>
    </xf>
    <xf numFmtId="0" fontId="10" fillId="0" borderId="0" xfId="0" applyFont="1" applyBorder="1" applyAlignment="1">
      <alignment/>
    </xf>
    <xf numFmtId="0" fontId="15" fillId="0" borderId="0" xfId="0" applyFont="1" applyBorder="1" applyAlignment="1">
      <alignment/>
    </xf>
    <xf numFmtId="0" fontId="15" fillId="0" borderId="6" xfId="0" applyFont="1" applyBorder="1" applyAlignment="1">
      <alignment/>
    </xf>
    <xf numFmtId="0" fontId="15" fillId="0" borderId="7" xfId="0" applyFont="1" applyBorder="1" applyAlignment="1">
      <alignment/>
    </xf>
    <xf numFmtId="0" fontId="15" fillId="0" borderId="8"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0</xdr:row>
      <xdr:rowOff>95250</xdr:rowOff>
    </xdr:from>
    <xdr:to>
      <xdr:col>2</xdr:col>
      <xdr:colOff>2724150</xdr:colOff>
      <xdr:row>5</xdr:row>
      <xdr:rowOff>66675</xdr:rowOff>
    </xdr:to>
    <xdr:pic>
      <xdr:nvPicPr>
        <xdr:cNvPr id="1" name="Picture 1"/>
        <xdr:cNvPicPr preferRelativeResize="1">
          <a:picLocks noChangeAspect="1"/>
        </xdr:cNvPicPr>
      </xdr:nvPicPr>
      <xdr:blipFill>
        <a:blip r:embed="rId1"/>
        <a:stretch>
          <a:fillRect/>
        </a:stretch>
      </xdr:blipFill>
      <xdr:spPr>
        <a:xfrm>
          <a:off x="552450" y="95250"/>
          <a:ext cx="22383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0</xdr:row>
      <xdr:rowOff>95250</xdr:rowOff>
    </xdr:from>
    <xdr:to>
      <xdr:col>2</xdr:col>
      <xdr:colOff>2724150</xdr:colOff>
      <xdr:row>5</xdr:row>
      <xdr:rowOff>66675</xdr:rowOff>
    </xdr:to>
    <xdr:pic>
      <xdr:nvPicPr>
        <xdr:cNvPr id="1" name="Picture 1"/>
        <xdr:cNvPicPr preferRelativeResize="1">
          <a:picLocks noChangeAspect="1"/>
        </xdr:cNvPicPr>
      </xdr:nvPicPr>
      <xdr:blipFill>
        <a:blip r:embed="rId1"/>
        <a:stretch>
          <a:fillRect/>
        </a:stretch>
      </xdr:blipFill>
      <xdr:spPr>
        <a:xfrm>
          <a:off x="552450" y="95250"/>
          <a:ext cx="22383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44"/>
  <sheetViews>
    <sheetView tabSelected="1" workbookViewId="0" topLeftCell="B1">
      <selection activeCell="C26" sqref="C26"/>
    </sheetView>
  </sheetViews>
  <sheetFormatPr defaultColWidth="9.140625" defaultRowHeight="12.75"/>
  <cols>
    <col min="1" max="1" width="0.9921875" style="0" hidden="1" customWidth="1"/>
    <col min="2" max="2" width="0.9921875" style="0" customWidth="1"/>
    <col min="3" max="3" width="49.00390625" style="0" customWidth="1"/>
    <col min="4" max="4" width="17.57421875" style="0" bestFit="1" customWidth="1"/>
    <col min="5" max="5" width="0.85546875" style="0" customWidth="1"/>
    <col min="6" max="6" width="16.8515625" style="0" customWidth="1"/>
    <col min="7" max="7" width="0.71875" style="0" customWidth="1"/>
    <col min="8" max="8" width="17.00390625" style="0" customWidth="1"/>
    <col min="9" max="9" width="0.85546875" style="0" customWidth="1"/>
    <col min="10" max="10" width="17.421875" style="0" customWidth="1"/>
    <col min="11" max="11" width="0.85546875" style="0" customWidth="1"/>
    <col min="12" max="12" width="16.57421875" style="0" customWidth="1"/>
    <col min="13" max="13" width="0.71875" style="0" customWidth="1"/>
    <col min="14" max="14" width="17.28125" style="0" customWidth="1"/>
    <col min="15" max="15" width="0.85546875" style="0" customWidth="1"/>
    <col min="16" max="16" width="50.00390625" style="0" customWidth="1"/>
    <col min="17" max="17" width="17.140625" style="0" customWidth="1"/>
    <col min="18" max="18" width="0.71875" style="0" customWidth="1"/>
    <col min="19" max="19" width="17.57421875" style="0" bestFit="1" customWidth="1"/>
    <col min="20" max="20" width="0.71875" style="0" customWidth="1"/>
    <col min="21" max="21" width="16.140625" style="0" customWidth="1"/>
    <col min="22" max="22" width="0.85546875" style="0" customWidth="1"/>
    <col min="23" max="23" width="17.140625" style="0" customWidth="1"/>
    <col min="24" max="24" width="0.5625" style="0" customWidth="1"/>
  </cols>
  <sheetData>
    <row r="1" spans="1:24" ht="12.75">
      <c r="A1" s="1"/>
      <c r="B1" s="1"/>
      <c r="C1" s="2"/>
      <c r="D1" s="2"/>
      <c r="E1" s="2"/>
      <c r="F1" s="2"/>
      <c r="G1" s="2"/>
      <c r="H1" s="2"/>
      <c r="I1" s="2"/>
      <c r="J1" s="2"/>
      <c r="K1" s="2"/>
      <c r="L1" s="2"/>
      <c r="M1" s="2"/>
      <c r="N1" s="2"/>
      <c r="O1" s="2"/>
      <c r="P1" s="3"/>
      <c r="Q1" s="3"/>
      <c r="R1" s="3"/>
      <c r="S1" s="3"/>
      <c r="T1" s="3"/>
      <c r="U1" s="3"/>
      <c r="V1" s="3"/>
      <c r="W1" s="3"/>
      <c r="X1" s="4"/>
    </row>
    <row r="2" spans="1:24" ht="22.5">
      <c r="A2" s="5"/>
      <c r="B2" s="5"/>
      <c r="C2" s="6" t="s">
        <v>0</v>
      </c>
      <c r="D2" s="6"/>
      <c r="E2" s="6"/>
      <c r="F2" s="6"/>
      <c r="G2" s="6"/>
      <c r="H2" s="6"/>
      <c r="I2" s="6"/>
      <c r="J2" s="6"/>
      <c r="K2" s="6"/>
      <c r="L2" s="6"/>
      <c r="M2" s="6"/>
      <c r="N2" s="6"/>
      <c r="O2" s="6"/>
      <c r="P2" s="6"/>
      <c r="Q2" s="6"/>
      <c r="R2" s="6"/>
      <c r="S2" s="6"/>
      <c r="T2" s="6"/>
      <c r="U2" s="6"/>
      <c r="V2" s="6"/>
      <c r="W2" s="6"/>
      <c r="X2" s="7"/>
    </row>
    <row r="3" spans="1:24" ht="12.75">
      <c r="A3" s="5"/>
      <c r="B3" s="5"/>
      <c r="C3" s="8" t="s">
        <v>1</v>
      </c>
      <c r="D3" s="8"/>
      <c r="E3" s="8"/>
      <c r="F3" s="8"/>
      <c r="G3" s="8"/>
      <c r="H3" s="8"/>
      <c r="I3" s="8"/>
      <c r="J3" s="8"/>
      <c r="K3" s="8"/>
      <c r="L3" s="8"/>
      <c r="M3" s="8"/>
      <c r="N3" s="8"/>
      <c r="O3" s="8"/>
      <c r="P3" s="8"/>
      <c r="Q3" s="8"/>
      <c r="R3" s="8"/>
      <c r="S3" s="8"/>
      <c r="T3" s="8"/>
      <c r="U3" s="8"/>
      <c r="V3" s="8"/>
      <c r="W3" s="8"/>
      <c r="X3" s="7"/>
    </row>
    <row r="4" spans="1:24" ht="15.75">
      <c r="A4" s="5"/>
      <c r="B4" s="5"/>
      <c r="C4" s="9" t="s">
        <v>2</v>
      </c>
      <c r="D4" s="9"/>
      <c r="E4" s="9"/>
      <c r="F4" s="9"/>
      <c r="G4" s="9"/>
      <c r="H4" s="9"/>
      <c r="I4" s="9"/>
      <c r="J4" s="9"/>
      <c r="K4" s="9"/>
      <c r="L4" s="9"/>
      <c r="M4" s="9"/>
      <c r="N4" s="9"/>
      <c r="O4" s="9"/>
      <c r="P4" s="9"/>
      <c r="Q4" s="9"/>
      <c r="R4" s="9"/>
      <c r="S4" s="9"/>
      <c r="T4" s="9"/>
      <c r="U4" s="9"/>
      <c r="V4" s="9"/>
      <c r="W4" s="9"/>
      <c r="X4" s="7"/>
    </row>
    <row r="5" spans="1:24" ht="12.75">
      <c r="A5" s="5"/>
      <c r="B5" s="5"/>
      <c r="C5" s="8" t="s">
        <v>3</v>
      </c>
      <c r="D5" s="8"/>
      <c r="E5" s="8"/>
      <c r="F5" s="8"/>
      <c r="G5" s="8"/>
      <c r="H5" s="8"/>
      <c r="I5" s="8"/>
      <c r="J5" s="8"/>
      <c r="K5" s="8"/>
      <c r="L5" s="8"/>
      <c r="M5" s="8"/>
      <c r="N5" s="8"/>
      <c r="O5" s="8"/>
      <c r="P5" s="8"/>
      <c r="Q5" s="8"/>
      <c r="R5" s="8"/>
      <c r="S5" s="8"/>
      <c r="T5" s="8"/>
      <c r="U5" s="8"/>
      <c r="V5" s="8"/>
      <c r="W5" s="8"/>
      <c r="X5" s="7"/>
    </row>
    <row r="6" spans="1:24" ht="12.75">
      <c r="A6" s="5"/>
      <c r="B6" s="5"/>
      <c r="C6" s="10"/>
      <c r="D6" s="10"/>
      <c r="E6" s="10"/>
      <c r="F6" s="10"/>
      <c r="G6" s="10"/>
      <c r="H6" s="10"/>
      <c r="I6" s="10"/>
      <c r="J6" s="10"/>
      <c r="K6" s="10"/>
      <c r="L6" s="10"/>
      <c r="M6" s="10"/>
      <c r="N6" s="10"/>
      <c r="O6" s="11"/>
      <c r="P6" s="10"/>
      <c r="Q6" s="10"/>
      <c r="R6" s="10"/>
      <c r="S6" s="10"/>
      <c r="T6" s="10"/>
      <c r="U6" s="10"/>
      <c r="V6" s="10"/>
      <c r="W6" s="10"/>
      <c r="X6" s="7"/>
    </row>
    <row r="7" spans="1:24" ht="15">
      <c r="A7" s="5"/>
      <c r="B7" s="5"/>
      <c r="C7" s="12"/>
      <c r="D7" s="10"/>
      <c r="E7" s="10"/>
      <c r="F7" s="10"/>
      <c r="G7" s="10"/>
      <c r="H7" s="10"/>
      <c r="I7" s="10"/>
      <c r="J7" s="10"/>
      <c r="K7" s="10"/>
      <c r="L7" s="10"/>
      <c r="M7" s="10"/>
      <c r="N7" s="10"/>
      <c r="O7" s="11"/>
      <c r="P7" s="10"/>
      <c r="Q7" s="10"/>
      <c r="R7" s="10"/>
      <c r="S7" s="10"/>
      <c r="T7" s="10"/>
      <c r="U7" s="10"/>
      <c r="V7" s="10"/>
      <c r="W7" s="10"/>
      <c r="X7" s="7"/>
    </row>
    <row r="8" spans="1:24" ht="13.5" thickBot="1">
      <c r="A8" s="13"/>
      <c r="B8" s="13"/>
      <c r="C8" s="14" t="s">
        <v>4</v>
      </c>
      <c r="D8" s="15"/>
      <c r="E8" s="15"/>
      <c r="F8" s="15"/>
      <c r="G8" s="15"/>
      <c r="H8" s="15"/>
      <c r="I8" s="15"/>
      <c r="J8" s="15"/>
      <c r="K8" s="15"/>
      <c r="L8" s="15"/>
      <c r="M8" s="15"/>
      <c r="N8" s="15"/>
      <c r="O8" s="15"/>
      <c r="P8" s="15"/>
      <c r="Q8" s="15"/>
      <c r="R8" s="15"/>
      <c r="S8" s="15"/>
      <c r="T8" s="15"/>
      <c r="U8" s="15"/>
      <c r="V8" s="15"/>
      <c r="W8" s="16" t="s">
        <v>5</v>
      </c>
      <c r="X8" s="17"/>
    </row>
    <row r="9" spans="1:24" ht="15" thickBot="1">
      <c r="A9" s="18"/>
      <c r="B9" s="13"/>
      <c r="C9" s="14"/>
      <c r="D9" s="19" t="s">
        <v>6</v>
      </c>
      <c r="E9" s="20"/>
      <c r="F9" s="20"/>
      <c r="G9" s="20"/>
      <c r="H9" s="20"/>
      <c r="I9" s="21"/>
      <c r="J9" s="19" t="s">
        <v>7</v>
      </c>
      <c r="K9" s="20"/>
      <c r="L9" s="20"/>
      <c r="M9" s="20"/>
      <c r="N9" s="20"/>
      <c r="O9" s="22"/>
      <c r="P9" s="23"/>
      <c r="Q9" s="19" t="s">
        <v>6</v>
      </c>
      <c r="R9" s="19"/>
      <c r="S9" s="19"/>
      <c r="T9" s="24"/>
      <c r="U9" s="19" t="s">
        <v>7</v>
      </c>
      <c r="V9" s="19"/>
      <c r="W9" s="19"/>
      <c r="X9" s="25"/>
    </row>
    <row r="10" spans="1:24" ht="12.75">
      <c r="A10" s="26"/>
      <c r="B10" s="27"/>
      <c r="C10" s="28"/>
      <c r="D10" s="29" t="s">
        <v>8</v>
      </c>
      <c r="E10" s="29"/>
      <c r="F10" s="29"/>
      <c r="G10" s="29"/>
      <c r="H10" s="29"/>
      <c r="I10" s="30"/>
      <c r="J10" s="29" t="s">
        <v>8</v>
      </c>
      <c r="K10" s="29"/>
      <c r="L10" s="29"/>
      <c r="M10" s="29"/>
      <c r="N10" s="29"/>
      <c r="O10" s="31"/>
      <c r="P10" s="10"/>
      <c r="Q10" s="29" t="s">
        <v>8</v>
      </c>
      <c r="R10" s="29"/>
      <c r="S10" s="29"/>
      <c r="T10" s="10"/>
      <c r="U10" s="29" t="s">
        <v>8</v>
      </c>
      <c r="V10" s="29"/>
      <c r="W10" s="29"/>
      <c r="X10" s="7"/>
    </row>
    <row r="11" spans="1:24" ht="12.75">
      <c r="A11" s="27"/>
      <c r="B11" s="27"/>
      <c r="C11" s="32"/>
      <c r="D11" s="33" t="s">
        <v>9</v>
      </c>
      <c r="E11" s="32"/>
      <c r="F11" s="33" t="s">
        <v>10</v>
      </c>
      <c r="G11" s="32"/>
      <c r="H11" s="33" t="s">
        <v>11</v>
      </c>
      <c r="I11" s="34"/>
      <c r="J11" s="33" t="s">
        <v>9</v>
      </c>
      <c r="K11" s="32"/>
      <c r="L11" s="33" t="s">
        <v>10</v>
      </c>
      <c r="M11" s="32"/>
      <c r="N11" s="33" t="s">
        <v>11</v>
      </c>
      <c r="O11" s="35"/>
      <c r="P11" s="10"/>
      <c r="Q11" s="10"/>
      <c r="R11" s="10"/>
      <c r="S11" s="36"/>
      <c r="T11" s="36"/>
      <c r="U11" s="36"/>
      <c r="V11" s="36"/>
      <c r="W11" s="36"/>
      <c r="X11" s="7"/>
    </row>
    <row r="12" spans="1:24" ht="12.75">
      <c r="A12" s="27"/>
      <c r="B12" s="27"/>
      <c r="C12" s="37" t="s">
        <v>12</v>
      </c>
      <c r="D12" s="38"/>
      <c r="E12" s="32"/>
      <c r="F12" s="38"/>
      <c r="G12" s="32"/>
      <c r="H12" s="38"/>
      <c r="I12" s="32"/>
      <c r="J12" s="38"/>
      <c r="K12" s="32"/>
      <c r="L12" s="38"/>
      <c r="M12" s="32"/>
      <c r="N12" s="38"/>
      <c r="O12" s="35"/>
      <c r="P12" s="37" t="s">
        <v>13</v>
      </c>
      <c r="Q12" s="37"/>
      <c r="R12" s="37"/>
      <c r="S12" s="10"/>
      <c r="T12" s="10"/>
      <c r="U12" s="10"/>
      <c r="V12" s="10"/>
      <c r="W12" s="10"/>
      <c r="X12" s="7"/>
    </row>
    <row r="13" spans="1:24" ht="12.75">
      <c r="A13" s="27"/>
      <c r="B13" s="27"/>
      <c r="C13" s="39" t="s">
        <v>14</v>
      </c>
      <c r="D13" s="40">
        <v>6256424.26</v>
      </c>
      <c r="E13" s="41"/>
      <c r="F13" s="40">
        <v>3398119.59</v>
      </c>
      <c r="G13" s="41"/>
      <c r="H13" s="40">
        <f>D13-F13</f>
        <v>2858304.67</v>
      </c>
      <c r="I13" s="41"/>
      <c r="J13" s="40">
        <v>5862623.5</v>
      </c>
      <c r="K13" s="41"/>
      <c r="L13" s="40">
        <v>2277615.2</v>
      </c>
      <c r="M13" s="41"/>
      <c r="N13" s="40">
        <f>J13-L13</f>
        <v>3585008.3</v>
      </c>
      <c r="O13" s="35"/>
      <c r="P13" s="37"/>
      <c r="Q13" s="37"/>
      <c r="R13" s="37"/>
      <c r="S13" s="10"/>
      <c r="T13" s="10"/>
      <c r="U13" s="10"/>
      <c r="V13" s="10"/>
      <c r="W13" s="10"/>
      <c r="X13" s="7"/>
    </row>
    <row r="14" spans="1:24" ht="13.5" thickBot="1">
      <c r="A14" s="27"/>
      <c r="B14" s="27"/>
      <c r="C14" s="42" t="s">
        <v>15</v>
      </c>
      <c r="D14" s="43">
        <f>SUM(D13:D13)</f>
        <v>6256424.26</v>
      </c>
      <c r="E14" s="41"/>
      <c r="F14" s="43">
        <f>SUM(F13:F13)</f>
        <v>3398119.59</v>
      </c>
      <c r="G14" s="41"/>
      <c r="H14" s="43">
        <f>SUM(H13:H13)</f>
        <v>2858304.67</v>
      </c>
      <c r="I14" s="41"/>
      <c r="J14" s="43">
        <f>SUM(J13:J13)</f>
        <v>5862623.5</v>
      </c>
      <c r="K14" s="41"/>
      <c r="L14" s="43">
        <f>SUM(L13:L13)</f>
        <v>2277615.2</v>
      </c>
      <c r="M14" s="41"/>
      <c r="N14" s="43">
        <f>J14-L14</f>
        <v>3585008.3</v>
      </c>
      <c r="O14" s="35"/>
      <c r="P14" s="44" t="s">
        <v>16</v>
      </c>
      <c r="Q14" s="44"/>
      <c r="R14" s="44"/>
      <c r="S14" s="10"/>
      <c r="T14" s="10"/>
      <c r="U14" s="10"/>
      <c r="V14" s="10"/>
      <c r="W14" s="10"/>
      <c r="X14" s="7"/>
    </row>
    <row r="15" spans="1:24" ht="13.5" thickTop="1">
      <c r="A15" s="27"/>
      <c r="B15" s="27"/>
      <c r="C15" s="32"/>
      <c r="D15" s="41"/>
      <c r="E15" s="41"/>
      <c r="F15" s="41"/>
      <c r="G15" s="41"/>
      <c r="H15" s="41"/>
      <c r="I15" s="41"/>
      <c r="J15" s="41"/>
      <c r="K15" s="41"/>
      <c r="L15" s="41"/>
      <c r="M15" s="41"/>
      <c r="N15" s="41"/>
      <c r="O15" s="35"/>
      <c r="P15" s="45" t="s">
        <v>17</v>
      </c>
      <c r="Q15" s="45"/>
      <c r="R15" s="45"/>
      <c r="S15" s="10"/>
      <c r="T15" s="10"/>
      <c r="U15" s="10"/>
      <c r="V15" s="10"/>
      <c r="W15" s="10"/>
      <c r="X15" s="7"/>
    </row>
    <row r="16" spans="1:24" ht="13.5" thickBot="1">
      <c r="A16" s="27"/>
      <c r="B16" s="27"/>
      <c r="C16" s="37" t="s">
        <v>18</v>
      </c>
      <c r="D16" s="41"/>
      <c r="E16" s="41"/>
      <c r="F16" s="41"/>
      <c r="G16" s="41"/>
      <c r="H16" s="41"/>
      <c r="I16" s="41"/>
      <c r="J16" s="41"/>
      <c r="K16" s="41"/>
      <c r="L16" s="41"/>
      <c r="M16" s="41"/>
      <c r="N16" s="41"/>
      <c r="O16" s="35"/>
      <c r="P16" s="39" t="s">
        <v>19</v>
      </c>
      <c r="Q16" s="46"/>
      <c r="R16" s="46"/>
      <c r="S16" s="47">
        <v>33234894</v>
      </c>
      <c r="T16" s="48"/>
      <c r="U16" s="48"/>
      <c r="V16" s="49"/>
      <c r="W16" s="47">
        <v>32511512.84</v>
      </c>
      <c r="X16" s="7"/>
    </row>
    <row r="17" spans="1:24" ht="13.5" thickTop="1">
      <c r="A17" s="27"/>
      <c r="B17" s="27"/>
      <c r="C17" s="44" t="s">
        <v>20</v>
      </c>
      <c r="D17" s="41"/>
      <c r="E17" s="41"/>
      <c r="F17" s="41"/>
      <c r="G17" s="41"/>
      <c r="H17" s="41"/>
      <c r="I17" s="41"/>
      <c r="J17" s="41"/>
      <c r="K17" s="41"/>
      <c r="L17" s="41"/>
      <c r="M17" s="41"/>
      <c r="N17" s="41"/>
      <c r="O17" s="35"/>
      <c r="P17" s="10"/>
      <c r="Q17" s="50"/>
      <c r="R17" s="50"/>
      <c r="S17" s="48"/>
      <c r="T17" s="48"/>
      <c r="U17" s="48"/>
      <c r="V17" s="49"/>
      <c r="W17" s="48"/>
      <c r="X17" s="7"/>
    </row>
    <row r="18" spans="1:24" ht="13.5" thickBot="1">
      <c r="A18" s="27"/>
      <c r="B18" s="27"/>
      <c r="C18" s="51" t="s">
        <v>21</v>
      </c>
      <c r="D18" s="41">
        <v>1156070.09</v>
      </c>
      <c r="E18" s="41"/>
      <c r="F18" s="41">
        <v>448535.74</v>
      </c>
      <c r="G18" s="41"/>
      <c r="H18" s="41">
        <v>707534.35</v>
      </c>
      <c r="I18" s="41"/>
      <c r="J18" s="41">
        <v>1084999.49</v>
      </c>
      <c r="K18" s="41"/>
      <c r="L18" s="41">
        <v>212725.95</v>
      </c>
      <c r="M18" s="41"/>
      <c r="N18" s="41">
        <v>872273.54</v>
      </c>
      <c r="O18" s="35"/>
      <c r="P18" s="44" t="s">
        <v>22</v>
      </c>
      <c r="Q18" s="50"/>
      <c r="R18" s="50"/>
      <c r="S18" s="47">
        <v>52064865.56</v>
      </c>
      <c r="T18" s="48"/>
      <c r="U18" s="48"/>
      <c r="V18" s="49"/>
      <c r="W18" s="47">
        <v>52788246.72</v>
      </c>
      <c r="X18" s="7"/>
    </row>
    <row r="19" spans="1:24" ht="14.25" thickBot="1" thickTop="1">
      <c r="A19" s="27"/>
      <c r="B19" s="27"/>
      <c r="C19" s="37"/>
      <c r="D19" s="43">
        <f>SUM(D18:D18)</f>
        <v>1156070.09</v>
      </c>
      <c r="E19" s="41"/>
      <c r="F19" s="43">
        <f>SUM(F18:F18)</f>
        <v>448535.74</v>
      </c>
      <c r="G19" s="41"/>
      <c r="H19" s="43">
        <f>SUM(H18:H18)</f>
        <v>707534.35</v>
      </c>
      <c r="I19" s="41"/>
      <c r="J19" s="43">
        <f>SUM(J18:J18)</f>
        <v>1084999.49</v>
      </c>
      <c r="K19" s="41"/>
      <c r="L19" s="43">
        <f>SUM(L18:L18)</f>
        <v>212725.95</v>
      </c>
      <c r="M19" s="41"/>
      <c r="N19" s="43">
        <f>SUM(N18:N18)</f>
        <v>872273.54</v>
      </c>
      <c r="O19" s="35"/>
      <c r="P19" s="44"/>
      <c r="Q19" s="50"/>
      <c r="R19" s="50"/>
      <c r="S19" s="48"/>
      <c r="T19" s="48"/>
      <c r="U19" s="48"/>
      <c r="V19" s="49"/>
      <c r="W19" s="48"/>
      <c r="X19" s="7"/>
    </row>
    <row r="20" spans="1:24" ht="13.5" thickTop="1">
      <c r="A20" s="27"/>
      <c r="B20" s="27"/>
      <c r="C20" s="44" t="s">
        <v>23</v>
      </c>
      <c r="D20" s="48"/>
      <c r="E20" s="48"/>
      <c r="F20" s="48"/>
      <c r="G20" s="48"/>
      <c r="H20" s="48"/>
      <c r="I20" s="48"/>
      <c r="J20" s="48"/>
      <c r="K20" s="48"/>
      <c r="L20" s="48"/>
      <c r="M20" s="48"/>
      <c r="N20" s="48"/>
      <c r="O20" s="35"/>
      <c r="P20" s="44" t="s">
        <v>24</v>
      </c>
      <c r="X20" s="7"/>
    </row>
    <row r="21" spans="1:24" ht="13.5" thickBot="1">
      <c r="A21" s="27"/>
      <c r="B21" s="27"/>
      <c r="C21" s="51" t="s">
        <v>25</v>
      </c>
      <c r="D21" s="48">
        <v>29606888.12</v>
      </c>
      <c r="E21" s="48"/>
      <c r="F21" s="48">
        <v>0</v>
      </c>
      <c r="G21" s="48"/>
      <c r="H21" s="48">
        <f>D21-F21</f>
        <v>29606888.12</v>
      </c>
      <c r="I21" s="48"/>
      <c r="J21" s="48">
        <v>29401411.12</v>
      </c>
      <c r="K21" s="48"/>
      <c r="L21" s="48">
        <v>0</v>
      </c>
      <c r="M21" s="48"/>
      <c r="N21" s="48">
        <f>J21-L21</f>
        <v>29401411.12</v>
      </c>
      <c r="O21" s="35"/>
      <c r="P21" s="39" t="s">
        <v>26</v>
      </c>
      <c r="Q21" s="52"/>
      <c r="R21" s="52"/>
      <c r="S21" s="47">
        <v>2646834.89</v>
      </c>
      <c r="T21" s="48"/>
      <c r="U21" s="48"/>
      <c r="V21" s="49"/>
      <c r="W21" s="47">
        <v>2473644.79</v>
      </c>
      <c r="X21" s="7"/>
    </row>
    <row r="22" spans="1:24" ht="13.5" thickTop="1">
      <c r="A22" s="27"/>
      <c r="B22" s="27"/>
      <c r="C22" s="39" t="s">
        <v>27</v>
      </c>
      <c r="D22" s="48">
        <v>22892993.52</v>
      </c>
      <c r="E22" s="48"/>
      <c r="F22" s="48">
        <v>12347941.08</v>
      </c>
      <c r="G22" s="48"/>
      <c r="H22" s="48">
        <f aca="true" t="shared" si="0" ref="H22:H27">D22-F22</f>
        <v>10545052.44</v>
      </c>
      <c r="I22" s="48"/>
      <c r="J22" s="48">
        <v>19494333.82</v>
      </c>
      <c r="K22" s="48"/>
      <c r="L22" s="48">
        <v>11693631.16</v>
      </c>
      <c r="M22" s="48"/>
      <c r="N22" s="48">
        <f aca="true" t="shared" si="1" ref="N22:N27">J22-L22</f>
        <v>7800702.66</v>
      </c>
      <c r="O22" s="35"/>
      <c r="Q22" s="52"/>
      <c r="R22" s="52"/>
      <c r="S22" s="48"/>
      <c r="T22" s="48"/>
      <c r="U22" s="48"/>
      <c r="V22" s="49"/>
      <c r="W22" s="48"/>
      <c r="X22" s="7"/>
    </row>
    <row r="23" spans="1:24" ht="12.75">
      <c r="A23" s="27"/>
      <c r="B23" s="27"/>
      <c r="C23" s="39" t="s">
        <v>28</v>
      </c>
      <c r="D23" s="48"/>
      <c r="E23" s="48"/>
      <c r="F23" s="48"/>
      <c r="G23" s="48"/>
      <c r="H23" s="48"/>
      <c r="I23" s="48"/>
      <c r="J23" s="48"/>
      <c r="K23" s="48"/>
      <c r="L23" s="48"/>
      <c r="M23" s="48"/>
      <c r="N23" s="48"/>
      <c r="O23" s="35"/>
      <c r="P23" s="44" t="s">
        <v>29</v>
      </c>
      <c r="Q23" s="46"/>
      <c r="R23" s="46"/>
      <c r="S23" s="48"/>
      <c r="T23" s="49"/>
      <c r="U23" s="49"/>
      <c r="V23" s="49"/>
      <c r="W23" s="48"/>
      <c r="X23" s="7"/>
    </row>
    <row r="24" spans="1:24" ht="12.75">
      <c r="A24" s="27"/>
      <c r="B24" s="27"/>
      <c r="C24" s="45" t="s">
        <v>30</v>
      </c>
      <c r="D24" s="41">
        <v>275603458.18</v>
      </c>
      <c r="E24" s="41"/>
      <c r="F24" s="41">
        <v>163988299.66</v>
      </c>
      <c r="G24" s="41"/>
      <c r="H24" s="48">
        <f t="shared" si="0"/>
        <v>111615158.52000001</v>
      </c>
      <c r="I24" s="41"/>
      <c r="J24" s="41">
        <v>241747366.32</v>
      </c>
      <c r="K24" s="41"/>
      <c r="L24" s="41">
        <v>142353148.81</v>
      </c>
      <c r="M24" s="41"/>
      <c r="N24" s="48">
        <f t="shared" si="1"/>
        <v>99394217.50999999</v>
      </c>
      <c r="O24" s="35"/>
      <c r="P24" s="39" t="s">
        <v>31</v>
      </c>
      <c r="Q24" s="53"/>
      <c r="R24" s="53"/>
      <c r="S24" s="48">
        <v>15894380.68</v>
      </c>
      <c r="T24" s="48"/>
      <c r="U24" s="48"/>
      <c r="V24" s="49"/>
      <c r="W24" s="48">
        <v>13175635.56</v>
      </c>
      <c r="X24" s="7"/>
    </row>
    <row r="25" spans="1:24" ht="12.75">
      <c r="A25" s="27"/>
      <c r="B25" s="27"/>
      <c r="C25" s="39" t="s">
        <v>32</v>
      </c>
      <c r="D25" s="41">
        <v>3018342.62</v>
      </c>
      <c r="E25" s="41"/>
      <c r="F25" s="41">
        <v>2140241.32</v>
      </c>
      <c r="G25" s="41"/>
      <c r="H25" s="48">
        <f t="shared" si="0"/>
        <v>878101.3000000003</v>
      </c>
      <c r="I25" s="41"/>
      <c r="J25" s="41">
        <v>2752954.01</v>
      </c>
      <c r="K25" s="41"/>
      <c r="L25" s="41">
        <v>1951979.03</v>
      </c>
      <c r="M25" s="41"/>
      <c r="N25" s="48">
        <f t="shared" si="1"/>
        <v>800974.9799999997</v>
      </c>
      <c r="O25" s="35"/>
      <c r="P25" s="39" t="s">
        <v>33</v>
      </c>
      <c r="Q25" s="46"/>
      <c r="R25" s="46"/>
      <c r="S25" s="48">
        <v>2006676.45</v>
      </c>
      <c r="T25" s="48"/>
      <c r="U25" s="48"/>
      <c r="V25" s="49"/>
      <c r="W25" s="48">
        <v>2006676.45</v>
      </c>
      <c r="X25" s="7"/>
    </row>
    <row r="26" spans="1:24" ht="12.75">
      <c r="A26" s="27"/>
      <c r="B26" s="27"/>
      <c r="C26" s="39" t="s">
        <v>34</v>
      </c>
      <c r="D26" s="41">
        <v>9264215.9</v>
      </c>
      <c r="E26" s="41"/>
      <c r="F26" s="41">
        <v>6906733.31</v>
      </c>
      <c r="G26" s="41"/>
      <c r="H26" s="48">
        <f t="shared" si="0"/>
        <v>2357482.590000001</v>
      </c>
      <c r="I26" s="41"/>
      <c r="J26" s="41">
        <v>8279275.96</v>
      </c>
      <c r="K26" s="41"/>
      <c r="L26" s="41">
        <v>5949941.48</v>
      </c>
      <c r="M26" s="41"/>
      <c r="N26" s="48">
        <f t="shared" si="1"/>
        <v>2329334.4799999995</v>
      </c>
      <c r="O26" s="35"/>
      <c r="P26" s="39" t="s">
        <v>35</v>
      </c>
      <c r="Q26" s="50"/>
      <c r="R26" s="50"/>
      <c r="S26" s="48">
        <v>2589938.78</v>
      </c>
      <c r="T26" s="48"/>
      <c r="U26" s="48"/>
      <c r="V26" s="49"/>
      <c r="W26" s="48">
        <v>2589938.78</v>
      </c>
      <c r="X26" s="7"/>
    </row>
    <row r="27" spans="1:24" ht="12.75">
      <c r="A27" s="27"/>
      <c r="B27" s="27"/>
      <c r="C27" s="39" t="s">
        <v>36</v>
      </c>
      <c r="D27" s="40">
        <v>58540771.91</v>
      </c>
      <c r="E27" s="41"/>
      <c r="F27" s="40">
        <v>0</v>
      </c>
      <c r="G27" s="41"/>
      <c r="H27" s="40">
        <f t="shared" si="0"/>
        <v>58540771.91</v>
      </c>
      <c r="I27" s="41"/>
      <c r="J27" s="40">
        <v>53150232.83</v>
      </c>
      <c r="K27" s="41"/>
      <c r="L27" s="40">
        <v>0</v>
      </c>
      <c r="M27" s="41"/>
      <c r="N27" s="40">
        <f t="shared" si="1"/>
        <v>53150232.83</v>
      </c>
      <c r="O27" s="35"/>
      <c r="P27" s="39" t="s">
        <v>37</v>
      </c>
      <c r="Q27" s="52"/>
      <c r="R27" s="52"/>
      <c r="S27" s="40">
        <v>38598235.62</v>
      </c>
      <c r="T27" s="49"/>
      <c r="U27" s="49"/>
      <c r="V27" s="49"/>
      <c r="W27" s="40">
        <v>37907278.95</v>
      </c>
      <c r="X27" s="7"/>
    </row>
    <row r="28" spans="1:24" ht="13.5" thickBot="1">
      <c r="A28" s="27"/>
      <c r="B28" s="27"/>
      <c r="C28" s="10"/>
      <c r="D28" s="47">
        <f>SUM(D21:D27)</f>
        <v>398926670.25</v>
      </c>
      <c r="E28" s="41"/>
      <c r="F28" s="47">
        <f>SUM(F21:F27)</f>
        <v>185383215.37</v>
      </c>
      <c r="G28" s="41"/>
      <c r="H28" s="47">
        <f>SUM(H21:H27)</f>
        <v>213543454.88000003</v>
      </c>
      <c r="I28" s="41"/>
      <c r="J28" s="47">
        <f>SUM(J21:J27)</f>
        <v>354825574.05999994</v>
      </c>
      <c r="K28" s="41"/>
      <c r="L28" s="47">
        <f>SUM(L21:L27)</f>
        <v>161948700.48</v>
      </c>
      <c r="M28" s="41"/>
      <c r="N28" s="47">
        <f>SUM(N21:N27)</f>
        <v>192876873.57999998</v>
      </c>
      <c r="O28" s="35"/>
      <c r="P28" s="45"/>
      <c r="Q28" s="46"/>
      <c r="R28" s="46"/>
      <c r="S28" s="43">
        <f>SUM(S24:S27)</f>
        <v>59089231.53</v>
      </c>
      <c r="T28" s="48"/>
      <c r="U28" s="48"/>
      <c r="V28" s="49"/>
      <c r="W28" s="43">
        <f>SUM(W24:W27)</f>
        <v>55679529.74</v>
      </c>
      <c r="X28" s="7"/>
    </row>
    <row r="29" spans="1:24" ht="14.25" thickBot="1" thickTop="1">
      <c r="A29" s="27"/>
      <c r="B29" s="27"/>
      <c r="C29" s="42" t="s">
        <v>38</v>
      </c>
      <c r="D29" s="54">
        <f>D28+D19</f>
        <v>400082740.34</v>
      </c>
      <c r="E29" s="41"/>
      <c r="F29" s="54">
        <f>F28+F19</f>
        <v>185831751.11</v>
      </c>
      <c r="G29" s="41"/>
      <c r="H29" s="54">
        <f>H19+H28</f>
        <v>214250989.23000002</v>
      </c>
      <c r="I29" s="41"/>
      <c r="J29" s="54">
        <f>J28+J19</f>
        <v>355910573.54999995</v>
      </c>
      <c r="K29" s="41"/>
      <c r="L29" s="54">
        <f>L28+L19</f>
        <v>162161426.42999998</v>
      </c>
      <c r="M29" s="41"/>
      <c r="N29" s="54">
        <f>N28+N19</f>
        <v>193749147.11999997</v>
      </c>
      <c r="O29" s="35"/>
      <c r="X29" s="7"/>
    </row>
    <row r="30" spans="1:24" ht="13.5" thickTop="1">
      <c r="A30" s="27"/>
      <c r="B30" s="27"/>
      <c r="C30" s="10"/>
      <c r="D30" s="41"/>
      <c r="E30" s="41"/>
      <c r="F30" s="41"/>
      <c r="G30" s="41"/>
      <c r="H30" s="41"/>
      <c r="I30" s="41"/>
      <c r="J30" s="41"/>
      <c r="K30" s="41"/>
      <c r="L30" s="41"/>
      <c r="M30" s="41"/>
      <c r="N30" s="41"/>
      <c r="O30" s="35"/>
      <c r="P30" s="44" t="s">
        <v>39</v>
      </c>
      <c r="Q30" s="46"/>
      <c r="R30" s="46"/>
      <c r="S30" s="50"/>
      <c r="T30" s="48"/>
      <c r="U30" s="48"/>
      <c r="V30" s="49"/>
      <c r="W30" s="50"/>
      <c r="X30" s="7"/>
    </row>
    <row r="31" spans="1:24" ht="12.75">
      <c r="A31" s="27"/>
      <c r="B31" s="27"/>
      <c r="C31" s="55" t="s">
        <v>40</v>
      </c>
      <c r="D31" s="41"/>
      <c r="E31" s="41"/>
      <c r="F31" s="41"/>
      <c r="G31" s="41"/>
      <c r="H31" s="41"/>
      <c r="I31" s="41"/>
      <c r="J31" s="41"/>
      <c r="K31" s="41"/>
      <c r="L31" s="41"/>
      <c r="M31" s="41"/>
      <c r="N31" s="41"/>
      <c r="O31" s="35"/>
      <c r="P31" s="45" t="s">
        <v>41</v>
      </c>
      <c r="Q31" s="53"/>
      <c r="R31" s="53"/>
      <c r="S31" s="40">
        <v>9108001.03</v>
      </c>
      <c r="T31" s="48"/>
      <c r="U31" s="48"/>
      <c r="V31" s="49"/>
      <c r="W31" s="40">
        <v>13133626.58</v>
      </c>
      <c r="X31" s="7"/>
    </row>
    <row r="32" spans="1:24" ht="13.5" thickBot="1">
      <c r="A32" s="27"/>
      <c r="B32" s="27"/>
      <c r="C32" s="56" t="s">
        <v>42</v>
      </c>
      <c r="D32" s="48"/>
      <c r="E32" s="48"/>
      <c r="F32" s="48"/>
      <c r="G32" s="48"/>
      <c r="H32" s="50"/>
      <c r="I32" s="48"/>
      <c r="J32" s="48"/>
      <c r="K32" s="48"/>
      <c r="L32" s="48"/>
      <c r="M32" s="48"/>
      <c r="N32" s="50"/>
      <c r="O32" s="35"/>
      <c r="P32" s="10"/>
      <c r="Q32" s="50"/>
      <c r="R32" s="50"/>
      <c r="S32" s="47">
        <f>SUM(S31)</f>
        <v>9108001.03</v>
      </c>
      <c r="T32" s="48"/>
      <c r="U32" s="48"/>
      <c r="V32" s="49"/>
      <c r="W32" s="47">
        <f>SUM(W31)</f>
        <v>13133626.58</v>
      </c>
      <c r="X32" s="7"/>
    </row>
    <row r="33" spans="1:24" ht="14.25" thickBot="1" thickTop="1">
      <c r="A33" s="27"/>
      <c r="B33" s="27"/>
      <c r="C33" s="51" t="s">
        <v>43</v>
      </c>
      <c r="D33" s="48"/>
      <c r="E33" s="48"/>
      <c r="F33" s="48">
        <v>38429621.46</v>
      </c>
      <c r="G33" s="48"/>
      <c r="H33" s="48"/>
      <c r="I33" s="48"/>
      <c r="J33" s="48"/>
      <c r="K33" s="48"/>
      <c r="L33" s="48">
        <v>3231401.32</v>
      </c>
      <c r="M33" s="48"/>
      <c r="N33" s="48"/>
      <c r="O33" s="35"/>
      <c r="P33" s="42" t="s">
        <v>44</v>
      </c>
      <c r="Q33" s="52"/>
      <c r="R33" s="52"/>
      <c r="S33" s="54">
        <f>S16+S18+S21+S28+S32</f>
        <v>156143827.01000002</v>
      </c>
      <c r="T33" s="48"/>
      <c r="U33" s="48"/>
      <c r="V33" s="49"/>
      <c r="W33" s="54">
        <f>W32+W28+W21+W18+W16</f>
        <v>156586560.67000002</v>
      </c>
      <c r="X33" s="7"/>
    </row>
    <row r="34" spans="1:24" ht="13.5" thickTop="1">
      <c r="A34" s="27"/>
      <c r="B34" s="27"/>
      <c r="C34" s="51" t="s">
        <v>45</v>
      </c>
      <c r="D34" s="48"/>
      <c r="E34" s="48"/>
      <c r="F34" s="40">
        <v>1749082.91</v>
      </c>
      <c r="G34" s="48"/>
      <c r="H34" s="48">
        <f>SUM(F33:F34)</f>
        <v>40178704.37</v>
      </c>
      <c r="I34" s="48"/>
      <c r="J34" s="48"/>
      <c r="K34" s="48"/>
      <c r="L34" s="40">
        <v>1749082.91</v>
      </c>
      <c r="M34" s="48"/>
      <c r="N34" s="48">
        <f>SUM(L33:L34)</f>
        <v>4980484.2299999995</v>
      </c>
      <c r="O34" s="35"/>
      <c r="P34" s="10"/>
      <c r="Q34" s="53"/>
      <c r="R34" s="53"/>
      <c r="S34" s="50"/>
      <c r="T34" s="48"/>
      <c r="U34" s="48"/>
      <c r="V34" s="49"/>
      <c r="W34" s="50"/>
      <c r="X34" s="7"/>
    </row>
    <row r="35" spans="1:24" ht="12.75">
      <c r="A35" s="27"/>
      <c r="B35" s="27"/>
      <c r="C35" s="51" t="s">
        <v>46</v>
      </c>
      <c r="D35" s="48"/>
      <c r="E35" s="48"/>
      <c r="F35" s="48"/>
      <c r="G35" s="48"/>
      <c r="H35" s="40">
        <v>7157350.68</v>
      </c>
      <c r="I35" s="48"/>
      <c r="J35" s="48"/>
      <c r="K35" s="48"/>
      <c r="L35" s="48"/>
      <c r="M35" s="48"/>
      <c r="N35" s="40">
        <v>11184146.4</v>
      </c>
      <c r="O35" s="35"/>
      <c r="P35" s="10"/>
      <c r="Q35" s="53"/>
      <c r="R35" s="53"/>
      <c r="S35" s="50"/>
      <c r="T35" s="48"/>
      <c r="U35" s="48"/>
      <c r="V35" s="49"/>
      <c r="W35" s="50"/>
      <c r="X35" s="7"/>
    </row>
    <row r="36" spans="1:24" ht="13.5" thickBot="1">
      <c r="A36" s="27"/>
      <c r="B36" s="27"/>
      <c r="C36" s="10"/>
      <c r="D36" s="48"/>
      <c r="E36" s="48"/>
      <c r="F36" s="48"/>
      <c r="G36" s="48"/>
      <c r="H36" s="43">
        <f>SUM(H33:H35)</f>
        <v>47336055.05</v>
      </c>
      <c r="I36" s="48"/>
      <c r="J36" s="48"/>
      <c r="K36" s="48"/>
      <c r="L36" s="48"/>
      <c r="M36" s="48"/>
      <c r="N36" s="43">
        <f>SUM(N33:N35)</f>
        <v>16164630.629999999</v>
      </c>
      <c r="O36" s="35"/>
      <c r="P36" s="37" t="s">
        <v>47</v>
      </c>
      <c r="Q36" s="50"/>
      <c r="R36" s="50"/>
      <c r="S36" s="50"/>
      <c r="T36" s="48"/>
      <c r="U36" s="48"/>
      <c r="V36" s="49"/>
      <c r="W36" s="50"/>
      <c r="X36" s="7"/>
    </row>
    <row r="37" spans="1:24" ht="14.25" thickBot="1" thickTop="1">
      <c r="A37" s="27"/>
      <c r="B37" s="27"/>
      <c r="C37" s="42" t="s">
        <v>48</v>
      </c>
      <c r="D37" s="48"/>
      <c r="E37" s="48"/>
      <c r="F37" s="48"/>
      <c r="G37" s="48"/>
      <c r="H37" s="47">
        <f>H36+H29</f>
        <v>261587044.28000003</v>
      </c>
      <c r="I37" s="48"/>
      <c r="J37" s="48"/>
      <c r="K37" s="48"/>
      <c r="L37" s="48"/>
      <c r="M37" s="48"/>
      <c r="N37" s="47">
        <f>N36+N29</f>
        <v>209913777.74999997</v>
      </c>
      <c r="O37" s="35"/>
      <c r="P37" s="39" t="s">
        <v>49</v>
      </c>
      <c r="Q37" s="57"/>
      <c r="R37" s="57"/>
      <c r="S37" s="50"/>
      <c r="T37" s="48"/>
      <c r="U37" s="48"/>
      <c r="V37" s="49"/>
      <c r="W37" s="50"/>
      <c r="X37" s="7"/>
    </row>
    <row r="38" spans="1:24" ht="13.5" thickTop="1">
      <c r="A38" s="27"/>
      <c r="B38" s="27"/>
      <c r="C38" s="42"/>
      <c r="D38" s="48"/>
      <c r="E38" s="48"/>
      <c r="F38" s="48"/>
      <c r="G38" s="48"/>
      <c r="H38" s="48"/>
      <c r="I38" s="48"/>
      <c r="J38" s="48"/>
      <c r="K38" s="48"/>
      <c r="L38" s="48"/>
      <c r="M38" s="48"/>
      <c r="N38" s="48"/>
      <c r="O38" s="35"/>
      <c r="P38" s="45" t="s">
        <v>50</v>
      </c>
      <c r="Q38" s="53"/>
      <c r="R38" s="53"/>
      <c r="S38" s="48">
        <v>4322808.19</v>
      </c>
      <c r="T38" s="48"/>
      <c r="U38" s="48"/>
      <c r="V38" s="49"/>
      <c r="W38" s="48">
        <v>4322808.19</v>
      </c>
      <c r="X38" s="7"/>
    </row>
    <row r="39" spans="1:24" ht="12.75">
      <c r="A39" s="27"/>
      <c r="B39" s="27"/>
      <c r="C39" s="37" t="s">
        <v>51</v>
      </c>
      <c r="D39" s="48"/>
      <c r="E39" s="48"/>
      <c r="F39" s="48"/>
      <c r="G39" s="48"/>
      <c r="H39" s="48"/>
      <c r="I39" s="48"/>
      <c r="J39" s="48"/>
      <c r="K39" s="48"/>
      <c r="L39" s="48"/>
      <c r="M39" s="48"/>
      <c r="N39" s="48"/>
      <c r="O39" s="35"/>
      <c r="P39" s="39" t="s">
        <v>52</v>
      </c>
      <c r="Q39" s="58"/>
      <c r="R39" s="58"/>
      <c r="S39" s="40">
        <v>17439227.13</v>
      </c>
      <c r="T39" s="48"/>
      <c r="U39" s="48"/>
      <c r="V39" s="49"/>
      <c r="W39" s="40">
        <v>2067840.96</v>
      </c>
      <c r="X39" s="7"/>
    </row>
    <row r="40" spans="1:24" ht="13.5" thickBot="1">
      <c r="A40" s="27"/>
      <c r="B40" s="27"/>
      <c r="C40" s="44" t="s">
        <v>53</v>
      </c>
      <c r="D40" s="48"/>
      <c r="E40" s="48"/>
      <c r="F40" s="48"/>
      <c r="G40" s="48"/>
      <c r="H40" s="50"/>
      <c r="I40" s="48"/>
      <c r="J40" s="48"/>
      <c r="K40" s="48"/>
      <c r="L40" s="48"/>
      <c r="M40" s="48"/>
      <c r="N40" s="50"/>
      <c r="O40" s="35"/>
      <c r="P40" s="42" t="s">
        <v>15</v>
      </c>
      <c r="Q40" s="58"/>
      <c r="R40" s="58"/>
      <c r="S40" s="43">
        <f>SUM(S38:S39)</f>
        <v>21762035.32</v>
      </c>
      <c r="T40" s="48"/>
      <c r="U40" s="48"/>
      <c r="V40" s="49"/>
      <c r="W40" s="43">
        <f>SUM(W38:W39)</f>
        <v>6390649.15</v>
      </c>
      <c r="X40" s="7"/>
    </row>
    <row r="41" spans="1:24" ht="13.5" thickTop="1">
      <c r="A41" s="27"/>
      <c r="B41" s="27"/>
      <c r="C41" s="51" t="s">
        <v>54</v>
      </c>
      <c r="D41" s="48"/>
      <c r="E41" s="48"/>
      <c r="F41" s="48"/>
      <c r="G41" s="48"/>
      <c r="H41" s="48">
        <v>15241393.14</v>
      </c>
      <c r="I41" s="48"/>
      <c r="J41" s="48"/>
      <c r="K41" s="48"/>
      <c r="L41" s="48"/>
      <c r="M41" s="48"/>
      <c r="N41" s="48">
        <v>19404756.51</v>
      </c>
      <c r="O41" s="35"/>
      <c r="P41" s="10"/>
      <c r="Q41" s="46"/>
      <c r="R41" s="46"/>
      <c r="S41" s="50"/>
      <c r="T41" s="48"/>
      <c r="U41" s="48"/>
      <c r="V41" s="49"/>
      <c r="W41" s="50"/>
      <c r="X41" s="7"/>
    </row>
    <row r="42" spans="1:24" ht="12.75">
      <c r="A42" s="27"/>
      <c r="B42" s="27"/>
      <c r="C42" s="51" t="s">
        <v>55</v>
      </c>
      <c r="D42" s="48"/>
      <c r="E42" s="48"/>
      <c r="F42" s="48"/>
      <c r="G42" s="48"/>
      <c r="H42" s="48">
        <v>55751942.77</v>
      </c>
      <c r="I42" s="48"/>
      <c r="J42" s="48"/>
      <c r="K42" s="48"/>
      <c r="L42" s="48"/>
      <c r="M42" s="48"/>
      <c r="N42" s="48">
        <v>35988013.75</v>
      </c>
      <c r="O42" s="35"/>
      <c r="P42" s="37" t="s">
        <v>56</v>
      </c>
      <c r="Q42" s="53"/>
      <c r="R42" s="53"/>
      <c r="S42" s="50"/>
      <c r="T42" s="48"/>
      <c r="U42" s="48"/>
      <c r="V42" s="49"/>
      <c r="W42" s="50"/>
      <c r="X42" s="7"/>
    </row>
    <row r="43" spans="1:24" ht="12.75">
      <c r="A43" s="27"/>
      <c r="B43" s="27"/>
      <c r="C43" s="51" t="s">
        <v>57</v>
      </c>
      <c r="D43" s="48"/>
      <c r="E43" s="48"/>
      <c r="F43" s="48"/>
      <c r="G43" s="48"/>
      <c r="H43" s="59"/>
      <c r="I43" s="48"/>
      <c r="J43" s="48"/>
      <c r="K43" s="48"/>
      <c r="L43" s="48"/>
      <c r="M43" s="48"/>
      <c r="N43" s="59"/>
      <c r="O43" s="35"/>
      <c r="P43" s="44" t="s">
        <v>58</v>
      </c>
      <c r="Q43" s="46"/>
      <c r="R43" s="46"/>
      <c r="S43" s="50"/>
      <c r="T43" s="48"/>
      <c r="U43" s="48"/>
      <c r="V43" s="49"/>
      <c r="W43" s="50"/>
      <c r="X43" s="7"/>
    </row>
    <row r="44" spans="1:24" ht="12.75">
      <c r="A44" s="27"/>
      <c r="B44" s="27"/>
      <c r="C44" s="60" t="s">
        <v>59</v>
      </c>
      <c r="D44" s="48"/>
      <c r="E44" s="48"/>
      <c r="F44" s="48"/>
      <c r="G44" s="48"/>
      <c r="H44" s="48">
        <v>54228055.58</v>
      </c>
      <c r="I44" s="48"/>
      <c r="J44" s="48"/>
      <c r="K44" s="48"/>
      <c r="L44" s="48"/>
      <c r="M44" s="48"/>
      <c r="N44" s="48">
        <v>53316527.56</v>
      </c>
      <c r="O44" s="35"/>
      <c r="P44" s="39" t="s">
        <v>60</v>
      </c>
      <c r="Q44" s="50"/>
      <c r="R44" s="46"/>
      <c r="S44" s="48">
        <v>152183058.12</v>
      </c>
      <c r="T44" s="48"/>
      <c r="U44" s="50"/>
      <c r="V44" s="49"/>
      <c r="W44" s="48">
        <v>169332544.45</v>
      </c>
      <c r="X44" s="7"/>
    </row>
    <row r="45" spans="1:24" ht="13.5" thickBot="1">
      <c r="A45" s="27"/>
      <c r="B45" s="27"/>
      <c r="D45" s="48"/>
      <c r="E45" s="48"/>
      <c r="F45" s="48"/>
      <c r="G45" s="48"/>
      <c r="H45" s="43">
        <f>SUM(H41:H44)</f>
        <v>125221391.49</v>
      </c>
      <c r="I45" s="48"/>
      <c r="J45" s="48"/>
      <c r="K45" s="48"/>
      <c r="L45" s="48"/>
      <c r="M45" s="48"/>
      <c r="N45" s="43">
        <f>SUM(N41:N44)</f>
        <v>108709297.82000001</v>
      </c>
      <c r="O45" s="35"/>
      <c r="P45" s="39" t="s">
        <v>61</v>
      </c>
      <c r="Q45" s="50"/>
      <c r="R45" s="46"/>
      <c r="S45" s="40">
        <v>1807.78</v>
      </c>
      <c r="T45" s="61"/>
      <c r="U45" s="50"/>
      <c r="V45" s="46"/>
      <c r="W45" s="40">
        <v>1807.78</v>
      </c>
      <c r="X45" s="7"/>
    </row>
    <row r="46" spans="1:24" ht="14.25" thickBot="1" thickTop="1">
      <c r="A46" s="27"/>
      <c r="B46" s="27"/>
      <c r="C46" s="51"/>
      <c r="D46" s="48"/>
      <c r="E46" s="48"/>
      <c r="F46" s="48"/>
      <c r="G46" s="48"/>
      <c r="H46" s="59"/>
      <c r="I46" s="48"/>
      <c r="J46" s="48"/>
      <c r="K46" s="48"/>
      <c r="L46" s="48"/>
      <c r="M46" s="48"/>
      <c r="N46" s="59"/>
      <c r="O46" s="35"/>
      <c r="P46" s="10"/>
      <c r="Q46" s="50"/>
      <c r="R46" s="62"/>
      <c r="S46" s="43">
        <f>SUM(S44:S45)</f>
        <v>152184865.9</v>
      </c>
      <c r="T46" s="62"/>
      <c r="U46" s="50"/>
      <c r="V46" s="62"/>
      <c r="W46" s="43">
        <f>SUM(W44:W45)</f>
        <v>169334352.23</v>
      </c>
      <c r="X46" s="7"/>
    </row>
    <row r="47" spans="1:24" ht="13.5" thickTop="1">
      <c r="A47" s="27"/>
      <c r="B47" s="27"/>
      <c r="C47" s="44" t="s">
        <v>62</v>
      </c>
      <c r="D47" s="48"/>
      <c r="E47" s="48"/>
      <c r="F47" s="48"/>
      <c r="G47" s="48"/>
      <c r="H47" s="50"/>
      <c r="I47" s="48"/>
      <c r="J47" s="48"/>
      <c r="K47" s="48"/>
      <c r="L47" s="48"/>
      <c r="M47" s="48"/>
      <c r="N47" s="50"/>
      <c r="O47" s="35"/>
      <c r="P47" s="10"/>
      <c r="Q47" s="46"/>
      <c r="R47" s="46"/>
      <c r="S47" s="50"/>
      <c r="T47" s="48"/>
      <c r="U47" s="46"/>
      <c r="V47" s="46"/>
      <c r="W47" s="50"/>
      <c r="X47" s="7"/>
    </row>
    <row r="48" spans="1:24" ht="12.75">
      <c r="A48" s="27"/>
      <c r="B48" s="27"/>
      <c r="C48" s="51" t="s">
        <v>63</v>
      </c>
      <c r="D48" s="49"/>
      <c r="E48" s="49"/>
      <c r="F48" s="48">
        <v>118283874.43</v>
      </c>
      <c r="G48" s="49"/>
      <c r="H48" s="49"/>
      <c r="I48" s="49"/>
      <c r="J48" s="49"/>
      <c r="K48" s="49"/>
      <c r="L48" s="48">
        <v>131803575.65</v>
      </c>
      <c r="M48" s="49"/>
      <c r="N48" s="49"/>
      <c r="O48" s="35"/>
      <c r="P48" s="44" t="s">
        <v>64</v>
      </c>
      <c r="Q48" s="50"/>
      <c r="R48" s="50"/>
      <c r="S48" s="50"/>
      <c r="T48" s="48"/>
      <c r="U48" s="50"/>
      <c r="V48" s="50"/>
      <c r="W48" s="50"/>
      <c r="X48" s="7"/>
    </row>
    <row r="49" spans="1:24" ht="12.75">
      <c r="A49" s="27"/>
      <c r="B49" s="27"/>
      <c r="C49" s="60" t="s">
        <v>65</v>
      </c>
      <c r="D49" s="48"/>
      <c r="E49" s="49"/>
      <c r="F49" s="40">
        <v>6276117.63</v>
      </c>
      <c r="G49" s="49"/>
      <c r="H49" s="48">
        <f>F48-F49</f>
        <v>112007756.80000001</v>
      </c>
      <c r="I49" s="49"/>
      <c r="J49" s="48"/>
      <c r="K49" s="49"/>
      <c r="L49" s="40">
        <v>8985278.12</v>
      </c>
      <c r="M49" s="49"/>
      <c r="N49" s="48">
        <f>L48-L49</f>
        <v>122818297.53</v>
      </c>
      <c r="O49" s="35"/>
      <c r="P49" s="39" t="s">
        <v>66</v>
      </c>
      <c r="Q49" s="50"/>
      <c r="R49" s="50"/>
      <c r="S49" s="48">
        <v>55775102.05</v>
      </c>
      <c r="T49" s="48"/>
      <c r="U49" s="50"/>
      <c r="V49" s="50"/>
      <c r="W49" s="48">
        <v>62347309.27</v>
      </c>
      <c r="X49" s="7"/>
    </row>
    <row r="50" spans="1:24" ht="12.75">
      <c r="A50" s="27"/>
      <c r="B50" s="27"/>
      <c r="C50" s="51" t="s">
        <v>67</v>
      </c>
      <c r="D50" s="48"/>
      <c r="E50" s="49"/>
      <c r="F50" s="48"/>
      <c r="G50" s="49"/>
      <c r="H50" s="41">
        <v>3832.79</v>
      </c>
      <c r="I50" s="49"/>
      <c r="J50" s="48"/>
      <c r="K50" s="49"/>
      <c r="L50" s="48"/>
      <c r="M50" s="49"/>
      <c r="N50" s="48">
        <v>3832.79</v>
      </c>
      <c r="O50" s="35"/>
      <c r="P50" s="39" t="s">
        <v>68</v>
      </c>
      <c r="Q50" s="62"/>
      <c r="R50" s="62"/>
      <c r="S50" s="48">
        <v>67304477</v>
      </c>
      <c r="T50" s="48"/>
      <c r="U50" s="62"/>
      <c r="V50" s="62"/>
      <c r="W50" s="48">
        <v>331980.65</v>
      </c>
      <c r="X50" s="7"/>
    </row>
    <row r="51" spans="1:24" ht="12.75">
      <c r="A51" s="27"/>
      <c r="B51" s="27"/>
      <c r="C51" s="51" t="s">
        <v>69</v>
      </c>
      <c r="D51" s="48"/>
      <c r="E51" s="49"/>
      <c r="F51" s="48"/>
      <c r="G51" s="49"/>
      <c r="H51" s="41">
        <v>152934.81</v>
      </c>
      <c r="I51" s="49"/>
      <c r="J51" s="48"/>
      <c r="K51" s="49"/>
      <c r="L51" s="48"/>
      <c r="M51" s="49"/>
      <c r="N51" s="48">
        <v>45277.1</v>
      </c>
      <c r="O51" s="35"/>
      <c r="P51" s="39" t="s">
        <v>70</v>
      </c>
      <c r="Q51" s="46"/>
      <c r="R51" s="46"/>
      <c r="S51" s="48">
        <v>304157.11</v>
      </c>
      <c r="T51" s="48"/>
      <c r="U51" s="46"/>
      <c r="V51" s="46"/>
      <c r="W51" s="48">
        <v>6141234.05</v>
      </c>
      <c r="X51" s="7"/>
    </row>
    <row r="52" spans="1:24" ht="12.75">
      <c r="A52" s="27"/>
      <c r="B52" s="27"/>
      <c r="C52" s="51" t="s">
        <v>71</v>
      </c>
      <c r="D52" s="48"/>
      <c r="E52" s="49"/>
      <c r="F52" s="48"/>
      <c r="G52" s="49"/>
      <c r="H52" s="48"/>
      <c r="I52" s="49"/>
      <c r="J52" s="48"/>
      <c r="K52" s="49"/>
      <c r="L52" s="48"/>
      <c r="M52" s="49"/>
      <c r="N52" s="50"/>
      <c r="O52" s="35"/>
      <c r="P52" s="39" t="s">
        <v>72</v>
      </c>
      <c r="Q52" s="46"/>
      <c r="R52" s="46"/>
      <c r="S52" s="48">
        <v>28406144.12</v>
      </c>
      <c r="T52" s="48"/>
      <c r="U52" s="46"/>
      <c r="V52" s="46"/>
      <c r="W52" s="48">
        <v>28552179.83</v>
      </c>
      <c r="X52" s="7"/>
    </row>
    <row r="53" spans="1:24" ht="12.75">
      <c r="A53" s="27"/>
      <c r="B53" s="27"/>
      <c r="C53" s="60" t="s">
        <v>73</v>
      </c>
      <c r="D53" s="48"/>
      <c r="E53" s="49"/>
      <c r="F53" s="48"/>
      <c r="G53" s="49"/>
      <c r="H53" s="48">
        <v>0</v>
      </c>
      <c r="I53" s="49"/>
      <c r="J53" s="48"/>
      <c r="K53" s="49"/>
      <c r="L53" s="48"/>
      <c r="M53" s="49"/>
      <c r="N53" s="41">
        <v>1307763.98</v>
      </c>
      <c r="O53" s="35"/>
      <c r="P53" s="39" t="s">
        <v>74</v>
      </c>
      <c r="Q53" s="46"/>
      <c r="R53" s="46"/>
      <c r="S53" s="48">
        <v>1747520.86</v>
      </c>
      <c r="T53" s="48"/>
      <c r="U53" s="46"/>
      <c r="V53" s="46"/>
      <c r="W53" s="48">
        <v>1682730.85</v>
      </c>
      <c r="X53" s="7"/>
    </row>
    <row r="54" spans="1:24" ht="12.75">
      <c r="A54" s="27"/>
      <c r="B54" s="27"/>
      <c r="C54" s="51" t="s">
        <v>75</v>
      </c>
      <c r="D54" s="48"/>
      <c r="E54" s="49"/>
      <c r="F54" s="48"/>
      <c r="G54" s="49"/>
      <c r="H54" s="48">
        <v>312753</v>
      </c>
      <c r="I54" s="49"/>
      <c r="J54" s="48"/>
      <c r="K54" s="49"/>
      <c r="L54" s="48"/>
      <c r="M54" s="49"/>
      <c r="N54" s="48">
        <v>265784.39</v>
      </c>
      <c r="O54" s="35"/>
      <c r="P54" s="39" t="s">
        <v>76</v>
      </c>
      <c r="Q54" s="46"/>
      <c r="R54" s="46"/>
      <c r="S54" s="48"/>
      <c r="T54" s="48"/>
      <c r="U54" s="46"/>
      <c r="V54" s="46"/>
      <c r="W54" s="48"/>
      <c r="X54" s="7"/>
    </row>
    <row r="55" spans="1:24" ht="12.75">
      <c r="A55" s="27"/>
      <c r="B55" s="27"/>
      <c r="C55" s="51" t="s">
        <v>77</v>
      </c>
      <c r="D55" s="48"/>
      <c r="E55" s="49"/>
      <c r="F55" s="48">
        <v>1619585.27</v>
      </c>
      <c r="G55" s="49"/>
      <c r="H55" s="48"/>
      <c r="I55" s="49"/>
      <c r="J55" s="48"/>
      <c r="K55" s="49"/>
      <c r="L55" s="48">
        <v>1910593.16</v>
      </c>
      <c r="M55" s="49"/>
      <c r="N55" s="48"/>
      <c r="O55" s="35"/>
      <c r="P55" s="45" t="s">
        <v>78</v>
      </c>
      <c r="Q55" s="46"/>
      <c r="R55" s="46"/>
      <c r="S55" s="48">
        <v>195646.9</v>
      </c>
      <c r="T55" s="48"/>
      <c r="U55" s="46"/>
      <c r="V55" s="46"/>
      <c r="W55" s="48">
        <v>195646.84</v>
      </c>
      <c r="X55" s="7"/>
    </row>
    <row r="56" spans="1:24" ht="12.75">
      <c r="A56" s="27"/>
      <c r="B56" s="27"/>
      <c r="C56" s="60" t="s">
        <v>79</v>
      </c>
      <c r="D56" s="48"/>
      <c r="E56" s="49"/>
      <c r="F56" s="40">
        <v>1619585.27</v>
      </c>
      <c r="G56" s="49"/>
      <c r="H56" s="48">
        <f>F55-F56</f>
        <v>0</v>
      </c>
      <c r="I56" s="49"/>
      <c r="J56" s="48"/>
      <c r="K56" s="49"/>
      <c r="L56" s="40">
        <v>1910593.16</v>
      </c>
      <c r="M56" s="49"/>
      <c r="N56" s="48">
        <f>L55-L56</f>
        <v>0</v>
      </c>
      <c r="O56" s="35"/>
      <c r="P56" s="39" t="s">
        <v>80</v>
      </c>
      <c r="Q56" s="46"/>
      <c r="R56" s="46"/>
      <c r="S56" s="63">
        <v>33234894</v>
      </c>
      <c r="T56" s="48"/>
      <c r="U56" s="46"/>
      <c r="V56" s="46"/>
      <c r="W56" s="63">
        <v>58714979.4</v>
      </c>
      <c r="X56" s="7"/>
    </row>
    <row r="57" spans="1:24" ht="12.75">
      <c r="A57" s="27"/>
      <c r="B57" s="27"/>
      <c r="C57" s="51" t="s">
        <v>81</v>
      </c>
      <c r="D57" s="48"/>
      <c r="E57" s="49"/>
      <c r="F57" s="48"/>
      <c r="G57" s="49"/>
      <c r="H57" s="41">
        <v>25764311.37</v>
      </c>
      <c r="I57" s="49"/>
      <c r="J57" s="48"/>
      <c r="K57" s="49"/>
      <c r="L57" s="48"/>
      <c r="M57" s="49"/>
      <c r="N57" s="64">
        <v>24761621.44</v>
      </c>
      <c r="O57" s="35"/>
      <c r="P57" s="39" t="s">
        <v>82</v>
      </c>
      <c r="Q57" s="50"/>
      <c r="R57" s="50"/>
      <c r="S57" s="40">
        <v>2247475.48</v>
      </c>
      <c r="T57" s="48"/>
      <c r="U57" s="50"/>
      <c r="V57" s="50"/>
      <c r="W57" s="40">
        <v>3293475.92</v>
      </c>
      <c r="X57" s="7"/>
    </row>
    <row r="58" spans="1:24" ht="13.5" thickBot="1">
      <c r="A58" s="27"/>
      <c r="B58" s="27"/>
      <c r="C58" s="51" t="s">
        <v>83</v>
      </c>
      <c r="D58" s="48"/>
      <c r="E58" s="49"/>
      <c r="F58" s="48"/>
      <c r="G58" s="49"/>
      <c r="H58" s="40">
        <v>92940.34</v>
      </c>
      <c r="I58" s="49"/>
      <c r="J58" s="48"/>
      <c r="K58" s="49"/>
      <c r="L58" s="48"/>
      <c r="M58" s="49"/>
      <c r="N58" s="41">
        <v>92059.94</v>
      </c>
      <c r="O58" s="35"/>
      <c r="P58" s="10"/>
      <c r="Q58" s="53"/>
      <c r="R58" s="53"/>
      <c r="S58" s="47">
        <f>SUM(S49:S57)</f>
        <v>189215417.52</v>
      </c>
      <c r="T58" s="48"/>
      <c r="U58" s="53"/>
      <c r="V58" s="53"/>
      <c r="W58" s="47">
        <f>SUM(W49:W57)</f>
        <v>161259536.80999997</v>
      </c>
      <c r="X58" s="7"/>
    </row>
    <row r="59" spans="1:24" ht="14.25" thickBot="1" thickTop="1">
      <c r="A59" s="27"/>
      <c r="B59" s="27"/>
      <c r="C59" s="10"/>
      <c r="D59" s="48"/>
      <c r="E59" s="49"/>
      <c r="F59" s="48"/>
      <c r="G59" s="49"/>
      <c r="H59" s="43">
        <f>SUM(H49:H58)</f>
        <v>138334529.11</v>
      </c>
      <c r="I59" s="49"/>
      <c r="J59" s="48"/>
      <c r="K59" s="49"/>
      <c r="L59" s="48"/>
      <c r="M59" s="49"/>
      <c r="N59" s="65">
        <f>SUM(N49:N58)</f>
        <v>149294637.17000002</v>
      </c>
      <c r="O59" s="35"/>
      <c r="P59" s="42" t="s">
        <v>84</v>
      </c>
      <c r="Q59" s="46"/>
      <c r="R59" s="46"/>
      <c r="S59" s="47">
        <f>S46+S58</f>
        <v>341400283.42</v>
      </c>
      <c r="T59" s="48"/>
      <c r="U59" s="46"/>
      <c r="V59" s="46"/>
      <c r="W59" s="47">
        <f>W46+W58</f>
        <v>330593889.03999996</v>
      </c>
      <c r="X59" s="7"/>
    </row>
    <row r="60" spans="1:24" ht="13.5" thickTop="1">
      <c r="A60" s="27"/>
      <c r="B60" s="27"/>
      <c r="C60" s="44" t="s">
        <v>85</v>
      </c>
      <c r="D60" s="48"/>
      <c r="E60" s="49"/>
      <c r="F60" s="48"/>
      <c r="G60" s="49"/>
      <c r="H60" s="50"/>
      <c r="I60" s="49"/>
      <c r="J60" s="48"/>
      <c r="K60" s="49"/>
      <c r="L60" s="48"/>
      <c r="M60" s="49"/>
      <c r="N60" s="50"/>
      <c r="O60" s="35"/>
      <c r="P60" s="10"/>
      <c r="Q60" s="57"/>
      <c r="R60" s="57"/>
      <c r="S60" s="48"/>
      <c r="T60" s="48"/>
      <c r="U60" s="48"/>
      <c r="V60" s="49"/>
      <c r="W60" s="48"/>
      <c r="X60" s="7"/>
    </row>
    <row r="61" spans="1:24" ht="12.75">
      <c r="A61" s="27"/>
      <c r="B61" s="27"/>
      <c r="C61" s="51" t="s">
        <v>86</v>
      </c>
      <c r="D61" s="48"/>
      <c r="E61" s="49"/>
      <c r="F61" s="48"/>
      <c r="G61" s="49"/>
      <c r="H61" s="48">
        <v>63952.15</v>
      </c>
      <c r="I61" s="49"/>
      <c r="J61" s="48"/>
      <c r="K61" s="49"/>
      <c r="L61" s="48"/>
      <c r="M61" s="49"/>
      <c r="N61" s="48">
        <v>141899.53</v>
      </c>
      <c r="O61" s="35"/>
      <c r="P61" s="10"/>
      <c r="Q61" s="57"/>
      <c r="R61" s="57"/>
      <c r="S61" s="48"/>
      <c r="T61" s="48"/>
      <c r="U61" s="48"/>
      <c r="V61" s="49"/>
      <c r="W61" s="48"/>
      <c r="X61" s="7"/>
    </row>
    <row r="62" spans="1:24" ht="12.75">
      <c r="A62" s="27"/>
      <c r="B62" s="27"/>
      <c r="C62" s="51" t="s">
        <v>87</v>
      </c>
      <c r="D62" s="48"/>
      <c r="E62" s="49"/>
      <c r="F62" s="48"/>
      <c r="G62" s="49"/>
      <c r="H62" s="40">
        <v>37497652.67</v>
      </c>
      <c r="I62" s="49"/>
      <c r="J62" s="48"/>
      <c r="K62" s="49"/>
      <c r="L62" s="48"/>
      <c r="M62" s="49"/>
      <c r="N62" s="40">
        <v>59016688.39</v>
      </c>
      <c r="O62" s="35"/>
      <c r="P62" s="10"/>
      <c r="Q62" s="50"/>
      <c r="R62" s="50"/>
      <c r="S62" s="48"/>
      <c r="T62" s="48"/>
      <c r="U62" s="48"/>
      <c r="V62" s="49"/>
      <c r="W62" s="48"/>
      <c r="X62" s="7"/>
    </row>
    <row r="63" spans="1:24" ht="13.5" thickBot="1">
      <c r="A63" s="27"/>
      <c r="B63" s="27"/>
      <c r="C63" s="10"/>
      <c r="D63" s="48"/>
      <c r="E63" s="49"/>
      <c r="F63" s="48"/>
      <c r="G63" s="49"/>
      <c r="H63" s="43">
        <f>SUM(H61:H62)</f>
        <v>37561604.82</v>
      </c>
      <c r="I63" s="49"/>
      <c r="J63" s="48"/>
      <c r="K63" s="49"/>
      <c r="L63" s="48"/>
      <c r="M63" s="49"/>
      <c r="N63" s="43">
        <f>SUM(N61:N62)</f>
        <v>59158587.92</v>
      </c>
      <c r="O63" s="35"/>
      <c r="X63" s="7"/>
    </row>
    <row r="64" spans="1:24" ht="14.25" thickBot="1" thickTop="1">
      <c r="A64" s="27"/>
      <c r="B64" s="27"/>
      <c r="C64" s="42" t="s">
        <v>88</v>
      </c>
      <c r="D64" s="48"/>
      <c r="E64" s="49"/>
      <c r="F64" s="48"/>
      <c r="G64" s="49"/>
      <c r="H64" s="47">
        <f>H63+H59+H45</f>
        <v>301117525.42</v>
      </c>
      <c r="I64" s="49"/>
      <c r="J64" s="48"/>
      <c r="K64" s="49"/>
      <c r="L64" s="48"/>
      <c r="M64" s="49"/>
      <c r="N64" s="47">
        <f>N63+N59+N45</f>
        <v>317162522.91</v>
      </c>
      <c r="O64" s="35"/>
      <c r="X64" s="7"/>
    </row>
    <row r="65" spans="1:24" ht="13.5" thickTop="1">
      <c r="A65" s="27"/>
      <c r="B65" s="27"/>
      <c r="C65" s="10"/>
      <c r="D65" s="48"/>
      <c r="E65" s="49"/>
      <c r="F65" s="48"/>
      <c r="G65" s="49"/>
      <c r="H65" s="48"/>
      <c r="I65" s="49"/>
      <c r="J65" s="48"/>
      <c r="K65" s="49"/>
      <c r="L65" s="48"/>
      <c r="M65" s="49"/>
      <c r="N65" s="66"/>
      <c r="O65" s="67"/>
      <c r="X65" s="7"/>
    </row>
    <row r="66" spans="1:24" ht="12.75">
      <c r="A66" s="27"/>
      <c r="B66" s="27"/>
      <c r="C66" s="37" t="s">
        <v>89</v>
      </c>
      <c r="D66" s="48"/>
      <c r="E66" s="49"/>
      <c r="F66" s="48"/>
      <c r="G66" s="49"/>
      <c r="H66" s="48"/>
      <c r="I66" s="49"/>
      <c r="J66" s="48"/>
      <c r="K66" s="49"/>
      <c r="L66" s="48"/>
      <c r="M66" s="49"/>
      <c r="N66" s="48"/>
      <c r="O66" s="35"/>
      <c r="P66" s="37" t="s">
        <v>90</v>
      </c>
      <c r="Q66" s="58"/>
      <c r="R66" s="58"/>
      <c r="S66" s="50"/>
      <c r="T66" s="48"/>
      <c r="U66" s="48"/>
      <c r="V66" s="49"/>
      <c r="W66" s="50"/>
      <c r="X66" s="7"/>
    </row>
    <row r="67" spans="1:24" ht="12.75">
      <c r="A67" s="27"/>
      <c r="B67" s="27"/>
      <c r="C67" s="51" t="s">
        <v>91</v>
      </c>
      <c r="D67" s="48"/>
      <c r="E67" s="49"/>
      <c r="F67" s="48"/>
      <c r="G67" s="49"/>
      <c r="H67" s="48">
        <v>2079365.69</v>
      </c>
      <c r="I67" s="49"/>
      <c r="J67" s="48"/>
      <c r="K67" s="49"/>
      <c r="L67" s="48"/>
      <c r="M67" s="49"/>
      <c r="N67" s="48">
        <v>1504736.89</v>
      </c>
      <c r="O67" s="35"/>
      <c r="P67" s="39" t="s">
        <v>92</v>
      </c>
      <c r="Q67" s="46"/>
      <c r="R67" s="46"/>
      <c r="S67" s="48">
        <v>1368.38</v>
      </c>
      <c r="T67" s="48"/>
      <c r="U67" s="48"/>
      <c r="V67" s="49"/>
      <c r="W67" s="48">
        <v>754684.21</v>
      </c>
      <c r="X67" s="7"/>
    </row>
    <row r="68" spans="1:24" ht="12.75">
      <c r="A68" s="27"/>
      <c r="B68" s="27"/>
      <c r="C68" s="51" t="s">
        <v>93</v>
      </c>
      <c r="D68" s="48"/>
      <c r="E68" s="49"/>
      <c r="F68" s="48"/>
      <c r="G68" s="49"/>
      <c r="H68" s="48">
        <v>4312.5</v>
      </c>
      <c r="I68" s="49"/>
      <c r="J68" s="48"/>
      <c r="K68" s="49"/>
      <c r="L68" s="48"/>
      <c r="M68" s="49"/>
      <c r="N68" s="48">
        <v>95126.19</v>
      </c>
      <c r="O68" s="35"/>
      <c r="P68" s="39" t="s">
        <v>94</v>
      </c>
      <c r="Q68" s="46"/>
      <c r="R68" s="46"/>
      <c r="S68" s="48">
        <v>1053814.44</v>
      </c>
      <c r="T68" s="48"/>
      <c r="U68" s="48"/>
      <c r="V68" s="49"/>
      <c r="W68" s="48">
        <v>820902.05</v>
      </c>
      <c r="X68" s="7"/>
    </row>
    <row r="69" spans="1:24" ht="12.75">
      <c r="A69" s="27"/>
      <c r="B69" s="27"/>
      <c r="C69" s="51" t="s">
        <v>95</v>
      </c>
      <c r="D69" s="48"/>
      <c r="E69" s="49"/>
      <c r="F69" s="48"/>
      <c r="G69" s="49"/>
      <c r="H69" s="40">
        <v>1675059.84</v>
      </c>
      <c r="I69" s="49"/>
      <c r="J69" s="48"/>
      <c r="K69" s="49"/>
      <c r="L69" s="48"/>
      <c r="M69" s="49"/>
      <c r="N69" s="40">
        <v>13203127.1</v>
      </c>
      <c r="O69" s="35"/>
      <c r="P69" s="39" t="s">
        <v>96</v>
      </c>
      <c r="Q69" s="57"/>
      <c r="R69" s="57"/>
      <c r="S69" s="40">
        <v>48960283.83</v>
      </c>
      <c r="T69" s="48"/>
      <c r="U69" s="48"/>
      <c r="V69" s="49"/>
      <c r="W69" s="40">
        <v>50317614.02</v>
      </c>
      <c r="X69" s="7"/>
    </row>
    <row r="70" spans="1:24" ht="13.5" thickBot="1">
      <c r="A70" s="27"/>
      <c r="B70" s="27"/>
      <c r="C70" s="42" t="s">
        <v>97</v>
      </c>
      <c r="D70" s="48"/>
      <c r="E70" s="49"/>
      <c r="F70" s="48"/>
      <c r="G70" s="49"/>
      <c r="H70" s="47">
        <f>SUM(H67:H69)</f>
        <v>3758738.0300000003</v>
      </c>
      <c r="I70" s="49"/>
      <c r="J70" s="48"/>
      <c r="K70" s="49"/>
      <c r="L70" s="48"/>
      <c r="M70" s="49"/>
      <c r="N70" s="47">
        <f>SUM(N67:N69)</f>
        <v>14802990.18</v>
      </c>
      <c r="O70" s="35"/>
      <c r="P70" s="42" t="s">
        <v>98</v>
      </c>
      <c r="Q70" s="57"/>
      <c r="R70" s="57"/>
      <c r="S70" s="43">
        <f>SUM(S67:S69)</f>
        <v>50015466.65</v>
      </c>
      <c r="T70" s="61"/>
      <c r="U70" s="61"/>
      <c r="V70" s="49"/>
      <c r="W70" s="43">
        <f>SUM(W67:W69)</f>
        <v>51893200.28</v>
      </c>
      <c r="X70" s="7"/>
    </row>
    <row r="71" spans="1:24" ht="14.25" thickBot="1" thickTop="1">
      <c r="A71" s="27"/>
      <c r="B71" s="27"/>
      <c r="C71" s="68" t="s">
        <v>99</v>
      </c>
      <c r="D71" s="48"/>
      <c r="E71" s="49"/>
      <c r="F71" s="48"/>
      <c r="G71" s="49"/>
      <c r="H71" s="69">
        <f>H70+H64+H37+H14</f>
        <v>569321612.4</v>
      </c>
      <c r="I71" s="49"/>
      <c r="J71" s="48"/>
      <c r="K71" s="49"/>
      <c r="L71" s="48"/>
      <c r="M71" s="49"/>
      <c r="N71" s="69">
        <f>N70+N64+N37+N14</f>
        <v>545464299.14</v>
      </c>
      <c r="O71" s="35"/>
      <c r="P71" s="42" t="s">
        <v>100</v>
      </c>
      <c r="Q71" s="50"/>
      <c r="R71" s="50"/>
      <c r="S71" s="69">
        <f>S70+S59+S40+S33</f>
        <v>569321612.4</v>
      </c>
      <c r="T71" s="48"/>
      <c r="U71" s="48"/>
      <c r="V71" s="49"/>
      <c r="W71" s="69">
        <f>W70+W59+W40+W33</f>
        <v>545464299.1399999</v>
      </c>
      <c r="X71" s="7"/>
    </row>
    <row r="72" spans="1:24" ht="13.5" thickTop="1">
      <c r="A72" s="27"/>
      <c r="B72" s="27"/>
      <c r="C72" s="10"/>
      <c r="D72" s="48"/>
      <c r="E72" s="49"/>
      <c r="F72" s="48"/>
      <c r="G72" s="49"/>
      <c r="H72" s="48"/>
      <c r="I72" s="49"/>
      <c r="J72" s="48"/>
      <c r="K72" s="49"/>
      <c r="L72" s="48"/>
      <c r="M72" s="49"/>
      <c r="N72" s="48"/>
      <c r="O72" s="35"/>
      <c r="P72" s="10"/>
      <c r="Q72" s="50"/>
      <c r="R72" s="50"/>
      <c r="S72" s="48"/>
      <c r="T72" s="48"/>
      <c r="U72" s="48"/>
      <c r="V72" s="49"/>
      <c r="W72" s="48"/>
      <c r="X72" s="7"/>
    </row>
    <row r="73" spans="1:24" ht="12.75">
      <c r="A73" s="27"/>
      <c r="B73" s="27"/>
      <c r="C73" s="37" t="s">
        <v>101</v>
      </c>
      <c r="D73" s="48"/>
      <c r="E73" s="49"/>
      <c r="F73" s="48"/>
      <c r="G73" s="49"/>
      <c r="H73" s="48"/>
      <c r="I73" s="49"/>
      <c r="J73" s="48"/>
      <c r="K73" s="49"/>
      <c r="L73" s="48"/>
      <c r="M73" s="49"/>
      <c r="N73" s="48"/>
      <c r="O73" s="35"/>
      <c r="P73" s="37" t="s">
        <v>101</v>
      </c>
      <c r="Q73" s="58"/>
      <c r="R73" s="58"/>
      <c r="S73" s="48"/>
      <c r="T73" s="48"/>
      <c r="U73" s="48"/>
      <c r="V73" s="49"/>
      <c r="W73" s="48"/>
      <c r="X73" s="7"/>
    </row>
    <row r="74" spans="1:24" ht="12.75">
      <c r="A74" s="27"/>
      <c r="B74" s="27"/>
      <c r="C74" s="39" t="s">
        <v>102</v>
      </c>
      <c r="D74" s="48"/>
      <c r="E74" s="49"/>
      <c r="F74" s="48"/>
      <c r="G74" s="49"/>
      <c r="H74" s="48">
        <v>4800168.83</v>
      </c>
      <c r="I74" s="49"/>
      <c r="J74" s="48"/>
      <c r="K74" s="49"/>
      <c r="L74" s="48"/>
      <c r="M74" s="49"/>
      <c r="N74" s="48">
        <v>2517294.47</v>
      </c>
      <c r="O74" s="35"/>
      <c r="P74" s="39" t="s">
        <v>103</v>
      </c>
      <c r="Q74" s="46"/>
      <c r="R74" s="46"/>
      <c r="S74" s="48">
        <v>4800168.83</v>
      </c>
      <c r="T74" s="48"/>
      <c r="U74" s="48"/>
      <c r="V74" s="49"/>
      <c r="W74" s="48">
        <v>2517294.47</v>
      </c>
      <c r="X74" s="7"/>
    </row>
    <row r="75" spans="1:24" ht="12.75">
      <c r="A75" s="27"/>
      <c r="B75" s="27"/>
      <c r="C75" s="39" t="s">
        <v>104</v>
      </c>
      <c r="D75" s="48"/>
      <c r="E75" s="49"/>
      <c r="F75" s="48"/>
      <c r="G75" s="49"/>
      <c r="H75" s="50"/>
      <c r="I75" s="49"/>
      <c r="J75" s="48"/>
      <c r="K75" s="49"/>
      <c r="L75" s="48"/>
      <c r="M75" s="49"/>
      <c r="N75" s="50"/>
      <c r="O75" s="35"/>
      <c r="P75" s="39" t="s">
        <v>105</v>
      </c>
      <c r="Q75" s="46"/>
      <c r="R75" s="46"/>
      <c r="S75" s="61"/>
      <c r="T75" s="61"/>
      <c r="U75" s="61"/>
      <c r="V75" s="49"/>
      <c r="W75" s="61"/>
      <c r="X75" s="7"/>
    </row>
    <row r="76" spans="1:24" ht="12.75">
      <c r="A76" s="27"/>
      <c r="B76" s="27"/>
      <c r="C76" s="60" t="s">
        <v>106</v>
      </c>
      <c r="D76" s="48"/>
      <c r="E76" s="49"/>
      <c r="F76" s="48"/>
      <c r="G76" s="49"/>
      <c r="H76" s="48">
        <v>351499295.14</v>
      </c>
      <c r="I76" s="49"/>
      <c r="J76" s="48"/>
      <c r="K76" s="49"/>
      <c r="L76" s="48"/>
      <c r="M76" s="49"/>
      <c r="N76" s="48">
        <v>376886575.87</v>
      </c>
      <c r="O76" s="35"/>
      <c r="P76" s="60" t="s">
        <v>106</v>
      </c>
      <c r="Q76" s="53"/>
      <c r="R76" s="53"/>
      <c r="S76" s="41">
        <v>351499295.14</v>
      </c>
      <c r="T76" s="41"/>
      <c r="U76" s="41"/>
      <c r="V76" s="50"/>
      <c r="W76" s="41">
        <v>376886575.87</v>
      </c>
      <c r="X76" s="7"/>
    </row>
    <row r="77" spans="1:24" ht="12.75">
      <c r="A77" s="27"/>
      <c r="B77" s="27"/>
      <c r="C77" s="39" t="s">
        <v>107</v>
      </c>
      <c r="D77" s="48"/>
      <c r="E77" s="49"/>
      <c r="F77" s="48"/>
      <c r="G77" s="49"/>
      <c r="H77" s="48">
        <v>8459299.35</v>
      </c>
      <c r="I77" s="49"/>
      <c r="J77" s="48"/>
      <c r="K77" s="49"/>
      <c r="L77" s="48"/>
      <c r="M77" s="49"/>
      <c r="N77" s="48">
        <v>12335183.42</v>
      </c>
      <c r="O77" s="35"/>
      <c r="P77" s="39" t="s">
        <v>108</v>
      </c>
      <c r="Q77" s="46"/>
      <c r="R77" s="46"/>
      <c r="S77" s="41">
        <v>8459299.35</v>
      </c>
      <c r="T77" s="41"/>
      <c r="U77" s="41"/>
      <c r="V77" s="50"/>
      <c r="W77" s="41">
        <v>12335183.42</v>
      </c>
      <c r="X77" s="7"/>
    </row>
    <row r="78" spans="1:24" ht="12.75">
      <c r="A78" s="27"/>
      <c r="B78" s="27"/>
      <c r="C78" s="39" t="s">
        <v>109</v>
      </c>
      <c r="D78" s="48"/>
      <c r="E78" s="49"/>
      <c r="F78" s="48"/>
      <c r="G78" s="49"/>
      <c r="H78" s="40">
        <v>0</v>
      </c>
      <c r="I78" s="49"/>
      <c r="J78" s="48"/>
      <c r="K78" s="49"/>
      <c r="L78" s="48"/>
      <c r="M78" s="49"/>
      <c r="N78" s="40">
        <v>0.11</v>
      </c>
      <c r="O78" s="35"/>
      <c r="P78" s="39" t="s">
        <v>109</v>
      </c>
      <c r="Q78" s="46"/>
      <c r="R78" s="46"/>
      <c r="S78" s="40">
        <v>0</v>
      </c>
      <c r="T78" s="41"/>
      <c r="U78" s="41"/>
      <c r="V78" s="50"/>
      <c r="W78" s="40">
        <v>0.11</v>
      </c>
      <c r="X78" s="7"/>
    </row>
    <row r="79" spans="1:24" ht="13.5" thickBot="1">
      <c r="A79" s="27"/>
      <c r="B79" s="27"/>
      <c r="C79" s="10"/>
      <c r="D79" s="48"/>
      <c r="E79" s="49"/>
      <c r="F79" s="48"/>
      <c r="G79" s="49"/>
      <c r="H79" s="43">
        <f>SUM(H74:H78)</f>
        <v>364758763.32</v>
      </c>
      <c r="I79" s="49"/>
      <c r="J79" s="48"/>
      <c r="K79" s="49"/>
      <c r="L79" s="48"/>
      <c r="M79" s="49"/>
      <c r="N79" s="65">
        <f>SUM(N74:N78)</f>
        <v>391739053.87000006</v>
      </c>
      <c r="O79" s="35"/>
      <c r="P79" s="10"/>
      <c r="Q79" s="50"/>
      <c r="R79" s="50"/>
      <c r="S79" s="47">
        <f>SUM(S74:S78)</f>
        <v>364758763.32</v>
      </c>
      <c r="T79" s="41"/>
      <c r="U79" s="41"/>
      <c r="V79" s="50"/>
      <c r="W79" s="47">
        <f>SUM(W74:W78)</f>
        <v>391739053.87000006</v>
      </c>
      <c r="X79" s="7"/>
    </row>
    <row r="80" spans="1:24" ht="13.5" thickTop="1">
      <c r="A80" s="27"/>
      <c r="B80" s="27"/>
      <c r="O80" s="35"/>
      <c r="X80" s="7"/>
    </row>
    <row r="81" spans="1:24" ht="13.5" thickBot="1">
      <c r="A81" s="27"/>
      <c r="B81" s="27"/>
      <c r="C81" s="70"/>
      <c r="D81" s="70"/>
      <c r="E81" s="70"/>
      <c r="F81" s="70"/>
      <c r="G81" s="70"/>
      <c r="H81" s="70"/>
      <c r="I81" s="70"/>
      <c r="J81" s="70"/>
      <c r="K81" s="70"/>
      <c r="L81" s="70"/>
      <c r="M81" s="70"/>
      <c r="N81" s="17"/>
      <c r="O81" s="35"/>
      <c r="P81" s="71"/>
      <c r="Q81" s="70"/>
      <c r="R81" s="70"/>
      <c r="S81" s="70"/>
      <c r="T81" s="70"/>
      <c r="U81" s="70"/>
      <c r="V81" s="70"/>
      <c r="W81" s="70"/>
      <c r="X81" s="7"/>
    </row>
    <row r="82" spans="1:24" ht="15.75" thickBot="1">
      <c r="A82" s="27"/>
      <c r="B82" s="72"/>
      <c r="C82" s="73" t="s">
        <v>110</v>
      </c>
      <c r="D82" s="74"/>
      <c r="E82" s="74"/>
      <c r="F82" s="74"/>
      <c r="G82" s="74"/>
      <c r="H82" s="74"/>
      <c r="I82" s="74"/>
      <c r="J82" s="74"/>
      <c r="K82" s="74"/>
      <c r="L82" s="74"/>
      <c r="M82" s="74"/>
      <c r="N82" s="74"/>
      <c r="O82" s="75"/>
      <c r="P82" s="74"/>
      <c r="Q82" s="74"/>
      <c r="R82" s="74"/>
      <c r="S82" s="74"/>
      <c r="T82" s="74"/>
      <c r="U82" s="74"/>
      <c r="V82" s="74"/>
      <c r="W82" s="74"/>
      <c r="X82" s="25"/>
    </row>
    <row r="83" spans="1:24" ht="12.75">
      <c r="A83" s="27"/>
      <c r="B83" s="27"/>
      <c r="C83" s="32" t="s">
        <v>111</v>
      </c>
      <c r="O83" s="35"/>
      <c r="X83" s="7"/>
    </row>
    <row r="84" spans="1:24" ht="12.75">
      <c r="A84" s="27"/>
      <c r="B84" s="27"/>
      <c r="C84" s="76" t="s">
        <v>112</v>
      </c>
      <c r="O84" s="11"/>
      <c r="X84" s="7"/>
    </row>
    <row r="85" spans="1:24" ht="12.75">
      <c r="A85" s="27"/>
      <c r="B85" s="27"/>
      <c r="C85" s="76" t="s">
        <v>113</v>
      </c>
      <c r="O85" s="67"/>
      <c r="X85" s="7"/>
    </row>
    <row r="86" spans="1:24" ht="12.75">
      <c r="A86" s="27"/>
      <c r="B86" s="27"/>
      <c r="C86" s="76" t="s">
        <v>114</v>
      </c>
      <c r="O86" s="11"/>
      <c r="X86" s="7"/>
    </row>
    <row r="87" spans="1:24" ht="13.5" thickBot="1">
      <c r="A87" s="71"/>
      <c r="B87" s="27"/>
      <c r="C87" s="76" t="s">
        <v>115</v>
      </c>
      <c r="O87" s="11"/>
      <c r="X87" s="7"/>
    </row>
    <row r="88" spans="2:24" ht="12.75">
      <c r="B88" s="27"/>
      <c r="C88" s="77" t="s">
        <v>116</v>
      </c>
      <c r="F88" s="78">
        <v>1135509667.7</v>
      </c>
      <c r="G88" s="78"/>
      <c r="O88" s="79"/>
      <c r="X88" s="7"/>
    </row>
    <row r="89" spans="2:24" ht="13.5" thickBot="1">
      <c r="B89" s="27"/>
      <c r="C89" s="77" t="s">
        <v>117</v>
      </c>
      <c r="F89" s="80">
        <v>226286976.22</v>
      </c>
      <c r="G89" s="80"/>
      <c r="X89" s="7"/>
    </row>
    <row r="90" spans="2:24" ht="13.5" thickTop="1">
      <c r="B90" s="27"/>
      <c r="C90" s="55" t="s">
        <v>118</v>
      </c>
      <c r="F90" s="81">
        <f>SUM(F88:G89)</f>
        <v>1361796643.92</v>
      </c>
      <c r="G90" s="81"/>
      <c r="X90" s="7"/>
    </row>
    <row r="91" spans="2:24" ht="12.75">
      <c r="B91" s="27"/>
      <c r="C91" s="76" t="s">
        <v>119</v>
      </c>
      <c r="D91" s="76"/>
      <c r="E91" s="76"/>
      <c r="F91" s="76"/>
      <c r="G91" s="76"/>
      <c r="H91" s="76"/>
      <c r="I91" s="76"/>
      <c r="J91" s="76"/>
      <c r="K91" s="76"/>
      <c r="L91" s="76"/>
      <c r="M91" s="76"/>
      <c r="N91" s="76"/>
      <c r="P91" s="76"/>
      <c r="Q91" s="76"/>
      <c r="R91" s="76"/>
      <c r="S91" s="76"/>
      <c r="T91" s="76"/>
      <c r="U91" s="76"/>
      <c r="V91" s="76"/>
      <c r="W91" s="76"/>
      <c r="X91" s="7"/>
    </row>
    <row r="92" spans="2:24" ht="12.75">
      <c r="B92" s="27"/>
      <c r="C92" s="76" t="s">
        <v>120</v>
      </c>
      <c r="F92" s="82"/>
      <c r="G92" s="82"/>
      <c r="X92" s="7"/>
    </row>
    <row r="93" spans="2:24" ht="12.75">
      <c r="B93" s="27"/>
      <c r="C93" s="76"/>
      <c r="F93" s="82"/>
      <c r="G93" s="82"/>
      <c r="X93" s="7"/>
    </row>
    <row r="94" spans="2:24" ht="13.5" thickBot="1">
      <c r="B94" s="27"/>
      <c r="C94" s="15"/>
      <c r="D94" s="15"/>
      <c r="E94" s="15"/>
      <c r="F94" s="15"/>
      <c r="G94" s="15"/>
      <c r="H94" s="15"/>
      <c r="I94" s="15"/>
      <c r="J94" s="15"/>
      <c r="K94" s="15"/>
      <c r="L94" s="15"/>
      <c r="M94" s="15"/>
      <c r="N94" s="15"/>
      <c r="P94" s="15"/>
      <c r="Q94" s="15"/>
      <c r="R94" s="15"/>
      <c r="S94" s="15"/>
      <c r="T94" s="15"/>
      <c r="U94" s="15"/>
      <c r="V94" s="70"/>
      <c r="W94" s="70"/>
      <c r="X94" s="7"/>
    </row>
    <row r="95" spans="2:24" ht="15.75" thickBot="1">
      <c r="B95" s="72"/>
      <c r="C95" s="83" t="s">
        <v>121</v>
      </c>
      <c r="D95" s="15"/>
      <c r="E95" s="15"/>
      <c r="F95" s="15"/>
      <c r="G95" s="15"/>
      <c r="H95" s="15"/>
      <c r="I95" s="15"/>
      <c r="J95" s="15"/>
      <c r="K95" s="15"/>
      <c r="L95" s="15"/>
      <c r="M95" s="15"/>
      <c r="N95" s="15"/>
      <c r="O95" s="84"/>
      <c r="P95" s="15"/>
      <c r="Q95" s="15"/>
      <c r="R95" s="15"/>
      <c r="S95" s="15"/>
      <c r="T95" s="15"/>
      <c r="U95" s="70"/>
      <c r="V95" s="70"/>
      <c r="W95" s="85" t="s">
        <v>122</v>
      </c>
      <c r="X95" s="7"/>
    </row>
    <row r="96" spans="2:24" ht="12.75">
      <c r="B96" s="27"/>
      <c r="D96" s="29" t="s">
        <v>8</v>
      </c>
      <c r="E96" s="29"/>
      <c r="F96" s="29"/>
      <c r="G96" s="29"/>
      <c r="H96" s="29"/>
      <c r="J96" s="29" t="s">
        <v>8</v>
      </c>
      <c r="K96" s="29"/>
      <c r="L96" s="29"/>
      <c r="M96" s="29"/>
      <c r="N96" s="29"/>
      <c r="O96" s="86"/>
      <c r="Q96" s="87" t="s">
        <v>8</v>
      </c>
      <c r="R96" s="87"/>
      <c r="S96" s="87"/>
      <c r="U96" s="87" t="s">
        <v>8</v>
      </c>
      <c r="V96" s="87"/>
      <c r="W96" s="87"/>
      <c r="X96" s="7"/>
    </row>
    <row r="97" spans="1:256" s="91" customFormat="1" ht="12.75">
      <c r="A97" s="76" t="s">
        <v>119</v>
      </c>
      <c r="B97" s="88"/>
      <c r="C97"/>
      <c r="D97" s="87" t="s">
        <v>123</v>
      </c>
      <c r="E97" s="87"/>
      <c r="F97" s="87"/>
      <c r="G97" s="87"/>
      <c r="H97" s="87"/>
      <c r="I97"/>
      <c r="J97" s="87" t="s">
        <v>124</v>
      </c>
      <c r="K97" s="87"/>
      <c r="L97" s="87"/>
      <c r="M97" s="87"/>
      <c r="N97" s="87"/>
      <c r="O97" s="89"/>
      <c r="P97"/>
      <c r="Q97" s="87" t="s">
        <v>123</v>
      </c>
      <c r="R97" s="87"/>
      <c r="S97" s="87"/>
      <c r="T97"/>
      <c r="U97" s="87" t="s">
        <v>124</v>
      </c>
      <c r="V97" s="87"/>
      <c r="W97" s="87"/>
      <c r="X97" s="90"/>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c r="IJ97" s="76"/>
      <c r="IK97" s="76"/>
      <c r="IL97" s="76"/>
      <c r="IM97" s="76"/>
      <c r="IN97" s="76"/>
      <c r="IO97" s="76"/>
      <c r="IP97" s="76"/>
      <c r="IQ97" s="76"/>
      <c r="IR97" s="76"/>
      <c r="IS97" s="76"/>
      <c r="IT97" s="76"/>
      <c r="IU97" s="76"/>
      <c r="IV97" s="76"/>
    </row>
    <row r="98" spans="2:24" ht="12.75">
      <c r="B98" s="27"/>
      <c r="C98" s="37" t="s">
        <v>125</v>
      </c>
      <c r="F98" s="32"/>
      <c r="H98" s="32"/>
      <c r="N98" s="32"/>
      <c r="O98" s="92"/>
      <c r="P98" s="39"/>
      <c r="Q98" s="39"/>
      <c r="X98" s="7"/>
    </row>
    <row r="99" spans="2:24" ht="12.75">
      <c r="B99" s="27"/>
      <c r="C99" s="39" t="s">
        <v>126</v>
      </c>
      <c r="F99" s="48"/>
      <c r="H99" s="48">
        <v>1361796643.92</v>
      </c>
      <c r="L99" s="48"/>
      <c r="N99" s="48">
        <v>1508807748.27</v>
      </c>
      <c r="O99" s="92"/>
      <c r="P99" s="39" t="s">
        <v>127</v>
      </c>
      <c r="Q99" s="46"/>
      <c r="R99" s="59"/>
      <c r="S99" s="41">
        <v>83831643.09</v>
      </c>
      <c r="T99" s="59"/>
      <c r="U99" s="59"/>
      <c r="V99" s="59"/>
      <c r="W99" s="41">
        <v>95017996.43</v>
      </c>
      <c r="X99" s="7"/>
    </row>
    <row r="100" spans="2:24" ht="12.75">
      <c r="B100" s="27"/>
      <c r="C100" s="39" t="s">
        <v>128</v>
      </c>
      <c r="F100" s="48"/>
      <c r="H100" s="40">
        <v>1257599000.01</v>
      </c>
      <c r="L100" s="48"/>
      <c r="N100" s="40">
        <v>1392941682.02</v>
      </c>
      <c r="O100" s="35"/>
      <c r="P100" s="39" t="s">
        <v>129</v>
      </c>
      <c r="Q100" s="46"/>
      <c r="R100" s="93"/>
      <c r="S100" s="40">
        <v>13133626.58</v>
      </c>
      <c r="T100" s="93"/>
      <c r="U100" s="59"/>
      <c r="V100" s="93"/>
      <c r="W100" s="40">
        <v>13641196.87</v>
      </c>
      <c r="X100" s="7"/>
    </row>
    <row r="101" spans="2:24" ht="12.75">
      <c r="B101" s="27"/>
      <c r="C101" s="39" t="s">
        <v>130</v>
      </c>
      <c r="F101" s="48"/>
      <c r="H101" s="48">
        <f>H99-H100</f>
        <v>104197643.91000009</v>
      </c>
      <c r="L101" s="48"/>
      <c r="N101" s="48">
        <f>N99-N100</f>
        <v>115866066.25</v>
      </c>
      <c r="O101" s="35"/>
      <c r="P101" s="39" t="s">
        <v>131</v>
      </c>
      <c r="Q101" s="46"/>
      <c r="R101" s="93"/>
      <c r="S101" s="48">
        <f>SUM(S99:S100)</f>
        <v>96965269.67</v>
      </c>
      <c r="T101" s="93"/>
      <c r="U101" s="59"/>
      <c r="V101" s="93"/>
      <c r="W101" s="48">
        <f>SUM(W99:W100)</f>
        <v>108659193.30000001</v>
      </c>
      <c r="X101" s="7"/>
    </row>
    <row r="102" spans="2:24" ht="12.75">
      <c r="B102" s="27"/>
      <c r="C102" s="39" t="s">
        <v>132</v>
      </c>
      <c r="F102" s="48"/>
      <c r="H102" s="40">
        <v>6865418.94</v>
      </c>
      <c r="L102" s="48"/>
      <c r="N102" s="40">
        <v>7431217.98</v>
      </c>
      <c r="O102" s="92"/>
      <c r="P102" s="44" t="s">
        <v>133</v>
      </c>
      <c r="Q102" s="94">
        <v>29368086.27</v>
      </c>
      <c r="R102" s="93"/>
      <c r="S102" s="59"/>
      <c r="T102" s="93"/>
      <c r="U102" s="94">
        <v>33235291.69</v>
      </c>
      <c r="V102" s="93"/>
      <c r="W102" s="59"/>
      <c r="X102" s="7"/>
    </row>
    <row r="103" spans="2:24" ht="12.75">
      <c r="B103" s="27"/>
      <c r="C103" s="39" t="s">
        <v>118</v>
      </c>
      <c r="F103" s="48"/>
      <c r="H103" s="48">
        <f>SUM(H101:H102)</f>
        <v>111063062.85000008</v>
      </c>
      <c r="L103" s="48"/>
      <c r="N103" s="48">
        <f>SUM(N101:N102)</f>
        <v>123297284.23</v>
      </c>
      <c r="O103" s="92"/>
      <c r="P103" s="95" t="s">
        <v>134</v>
      </c>
      <c r="Q103" s="40">
        <v>177947.25</v>
      </c>
      <c r="R103" s="93"/>
      <c r="S103" s="41">
        <f>Q102+Q103</f>
        <v>29546033.52</v>
      </c>
      <c r="T103" s="93"/>
      <c r="U103" s="40">
        <v>234408.6</v>
      </c>
      <c r="V103" s="93"/>
      <c r="W103" s="41">
        <f>U102+U103</f>
        <v>33469700.290000003</v>
      </c>
      <c r="X103" s="7"/>
    </row>
    <row r="104" spans="2:24" ht="13.5" thickBot="1">
      <c r="B104" s="27"/>
      <c r="C104" s="39" t="s">
        <v>135</v>
      </c>
      <c r="F104" s="48">
        <v>16069431.98</v>
      </c>
      <c r="H104" s="48"/>
      <c r="L104" s="48">
        <v>17069405.49</v>
      </c>
      <c r="N104" s="48"/>
      <c r="O104" s="92"/>
      <c r="P104" s="39" t="s">
        <v>136</v>
      </c>
      <c r="Q104" s="59"/>
      <c r="R104" s="93"/>
      <c r="S104" s="43">
        <f>S101-S103</f>
        <v>67419236.15</v>
      </c>
      <c r="T104" s="93"/>
      <c r="U104" s="59"/>
      <c r="V104" s="93"/>
      <c r="W104" s="43">
        <f>W101-W103</f>
        <v>75189493.01</v>
      </c>
      <c r="X104" s="7"/>
    </row>
    <row r="105" spans="2:24" ht="13.5" thickTop="1">
      <c r="B105" s="27"/>
      <c r="C105" s="96" t="s">
        <v>137</v>
      </c>
      <c r="F105" s="40">
        <v>11862197.1</v>
      </c>
      <c r="H105" s="40">
        <f>SUM(F104:F105)</f>
        <v>27931629.08</v>
      </c>
      <c r="L105" s="40">
        <v>11586619.09</v>
      </c>
      <c r="N105" s="40">
        <f>SUM(L104:L105)</f>
        <v>28656024.58</v>
      </c>
      <c r="O105" s="92"/>
      <c r="Q105" s="59"/>
      <c r="R105" s="93"/>
      <c r="S105" s="59"/>
      <c r="T105" s="93"/>
      <c r="U105" s="59"/>
      <c r="V105" s="93"/>
      <c r="W105" s="59"/>
      <c r="X105" s="7"/>
    </row>
    <row r="106" spans="2:24" ht="12.75">
      <c r="B106" s="27"/>
      <c r="C106" s="39" t="s">
        <v>138</v>
      </c>
      <c r="F106" s="48"/>
      <c r="H106" s="48">
        <f>H103-H105</f>
        <v>83131433.77000009</v>
      </c>
      <c r="L106" s="48"/>
      <c r="N106" s="48">
        <f>N103-N105</f>
        <v>94641259.65</v>
      </c>
      <c r="O106" s="92"/>
      <c r="P106" s="44" t="s">
        <v>139</v>
      </c>
      <c r="Q106" s="48"/>
      <c r="R106" s="93"/>
      <c r="S106" s="59"/>
      <c r="T106" s="93"/>
      <c r="U106" s="59"/>
      <c r="V106" s="93"/>
      <c r="W106" s="59"/>
      <c r="X106" s="7"/>
    </row>
    <row r="107" spans="2:24" ht="12.75">
      <c r="B107" s="27"/>
      <c r="C107" s="39" t="s">
        <v>140</v>
      </c>
      <c r="F107" s="48"/>
      <c r="H107" s="48"/>
      <c r="L107" s="48"/>
      <c r="N107" s="48"/>
      <c r="O107" s="92"/>
      <c r="P107" s="39" t="s">
        <v>141</v>
      </c>
      <c r="Q107" s="46"/>
      <c r="R107" s="93"/>
      <c r="S107" s="41">
        <v>2718745.12</v>
      </c>
      <c r="T107" s="93"/>
      <c r="U107" s="46"/>
      <c r="V107" s="93"/>
      <c r="W107" s="41">
        <v>3080466.6</v>
      </c>
      <c r="X107" s="7"/>
    </row>
    <row r="108" spans="2:24" ht="12.75">
      <c r="B108" s="27"/>
      <c r="C108" s="96" t="s">
        <v>142</v>
      </c>
      <c r="F108" s="48">
        <v>0</v>
      </c>
      <c r="H108" s="48"/>
      <c r="L108" s="48">
        <v>62981.39</v>
      </c>
      <c r="N108" s="48"/>
      <c r="O108" s="92"/>
      <c r="P108" s="39" t="s">
        <v>143</v>
      </c>
      <c r="Q108" s="94">
        <v>13133626.58</v>
      </c>
      <c r="R108" s="93"/>
      <c r="S108" s="41"/>
      <c r="T108" s="93"/>
      <c r="U108" s="94">
        <v>13641196.87</v>
      </c>
      <c r="V108" s="93"/>
      <c r="W108" s="41"/>
      <c r="X108" s="7"/>
    </row>
    <row r="109" spans="2:24" ht="12.75">
      <c r="B109" s="27"/>
      <c r="C109" s="96" t="s">
        <v>144</v>
      </c>
      <c r="F109" s="40">
        <v>499359.9</v>
      </c>
      <c r="H109" s="48"/>
      <c r="L109" s="40">
        <v>2964110.76</v>
      </c>
      <c r="N109" s="48"/>
      <c r="O109" s="92"/>
      <c r="P109" s="39" t="s">
        <v>145</v>
      </c>
      <c r="Q109" s="97">
        <v>42257863.42</v>
      </c>
      <c r="R109" s="93"/>
      <c r="S109" s="41">
        <f>Q108+Q109</f>
        <v>55391490</v>
      </c>
      <c r="T109" s="93"/>
      <c r="U109" s="97">
        <v>45073782.53</v>
      </c>
      <c r="V109" s="93"/>
      <c r="W109" s="41">
        <f>U108+U109</f>
        <v>58714979.4</v>
      </c>
      <c r="X109" s="7"/>
    </row>
    <row r="110" spans="2:24" ht="12.75">
      <c r="B110" s="27"/>
      <c r="C110" s="10"/>
      <c r="F110" s="48">
        <f>SUM(F107:F109)</f>
        <v>499359.9</v>
      </c>
      <c r="H110" s="48"/>
      <c r="L110" s="48">
        <f>SUM(L107:L109)</f>
        <v>3027092.15</v>
      </c>
      <c r="N110" s="48"/>
      <c r="O110" s="92"/>
      <c r="P110" s="39" t="s">
        <v>146</v>
      </c>
      <c r="Q110" s="59"/>
      <c r="R110" s="93"/>
      <c r="S110" s="48">
        <v>0</v>
      </c>
      <c r="T110" s="93"/>
      <c r="U110" s="59"/>
      <c r="V110" s="93"/>
      <c r="W110" s="48">
        <v>59420.43</v>
      </c>
      <c r="X110" s="7"/>
    </row>
    <row r="111" spans="2:24" ht="12.75">
      <c r="B111" s="27"/>
      <c r="C111" s="39" t="s">
        <v>147</v>
      </c>
      <c r="F111" s="50"/>
      <c r="H111" s="48"/>
      <c r="L111" s="50"/>
      <c r="N111" s="48"/>
      <c r="O111" s="92"/>
      <c r="P111" s="39" t="s">
        <v>148</v>
      </c>
      <c r="S111" s="41">
        <v>201000</v>
      </c>
      <c r="W111" s="41">
        <v>201000</v>
      </c>
      <c r="X111" s="7"/>
    </row>
    <row r="112" spans="2:24" ht="12.75">
      <c r="B112" s="27"/>
      <c r="C112" s="96" t="s">
        <v>149</v>
      </c>
      <c r="F112" s="40">
        <v>6634737.09</v>
      </c>
      <c r="H112" s="98">
        <f>(F110-F112)*-1</f>
        <v>6135377.1899999995</v>
      </c>
      <c r="L112" s="40">
        <v>12973233.01</v>
      </c>
      <c r="N112" s="98">
        <f>(L110-L112)*-1</f>
        <v>9946140.86</v>
      </c>
      <c r="O112" s="92"/>
      <c r="P112" s="39" t="s">
        <v>150</v>
      </c>
      <c r="Q112" s="46"/>
      <c r="R112" s="59"/>
      <c r="S112" s="40">
        <v>9108001.03</v>
      </c>
      <c r="T112" s="59"/>
      <c r="U112" s="46"/>
      <c r="V112" s="59"/>
      <c r="W112" s="40">
        <v>13133626.58</v>
      </c>
      <c r="X112" s="7"/>
    </row>
    <row r="113" spans="2:24" ht="13.5" thickBot="1">
      <c r="B113" s="27"/>
      <c r="C113" s="39" t="s">
        <v>151</v>
      </c>
      <c r="F113" s="48"/>
      <c r="H113" s="48">
        <f>H106-H112</f>
        <v>76996056.58000009</v>
      </c>
      <c r="L113" s="48"/>
      <c r="N113" s="48">
        <f>N106-N112</f>
        <v>84695118.79</v>
      </c>
      <c r="O113" s="92"/>
      <c r="Q113" s="59"/>
      <c r="R113" s="59"/>
      <c r="S113" s="47">
        <f>SUM(S107:S112)</f>
        <v>67419236.14999999</v>
      </c>
      <c r="T113" s="59"/>
      <c r="U113" s="59"/>
      <c r="V113" s="59"/>
      <c r="W113" s="47">
        <f>SUM(W107:W112)</f>
        <v>75189493.01</v>
      </c>
      <c r="X113" s="7"/>
    </row>
    <row r="114" spans="2:24" ht="13.5" thickTop="1">
      <c r="B114" s="27"/>
      <c r="C114" s="10"/>
      <c r="F114" s="50"/>
      <c r="H114" s="50"/>
      <c r="L114" s="50"/>
      <c r="N114" s="50"/>
      <c r="O114" s="92"/>
      <c r="X114" s="7"/>
    </row>
    <row r="115" spans="2:24" ht="12.75">
      <c r="B115" s="27"/>
      <c r="C115" s="37" t="s">
        <v>152</v>
      </c>
      <c r="F115" s="48"/>
      <c r="H115" s="48"/>
      <c r="L115" s="48"/>
      <c r="N115" s="48"/>
      <c r="O115" s="92"/>
      <c r="X115" s="7"/>
    </row>
    <row r="116" spans="2:24" ht="12.75">
      <c r="B116" s="27"/>
      <c r="C116" s="77" t="s">
        <v>153</v>
      </c>
      <c r="F116" s="48">
        <v>29463836.33</v>
      </c>
      <c r="H116" s="48"/>
      <c r="L116" s="48">
        <v>43712029.44</v>
      </c>
      <c r="N116" s="48"/>
      <c r="O116" s="92"/>
      <c r="X116" s="7"/>
    </row>
    <row r="117" spans="2:24" ht="12.75">
      <c r="B117" s="27"/>
      <c r="C117" s="77" t="s">
        <v>154</v>
      </c>
      <c r="F117" s="40">
        <v>7905.33</v>
      </c>
      <c r="H117" s="40">
        <f>SUM(F116:F117)</f>
        <v>29471741.659999996</v>
      </c>
      <c r="L117" s="40">
        <v>40906.78</v>
      </c>
      <c r="N117" s="40">
        <f>SUM(L116:L117)</f>
        <v>43752936.22</v>
      </c>
      <c r="O117" s="92"/>
      <c r="X117" s="7"/>
    </row>
    <row r="118" spans="2:24" ht="12.75">
      <c r="B118" s="27"/>
      <c r="C118" s="77"/>
      <c r="F118" s="48"/>
      <c r="H118" s="48"/>
      <c r="L118" s="48"/>
      <c r="N118" s="48"/>
      <c r="O118" s="92"/>
      <c r="X118" s="7"/>
    </row>
    <row r="119" spans="2:24" ht="12.75">
      <c r="B119" s="27"/>
      <c r="C119" s="39" t="s">
        <v>155</v>
      </c>
      <c r="D119" s="41"/>
      <c r="F119" s="48">
        <v>21424758.24</v>
      </c>
      <c r="G119" s="79"/>
      <c r="H119" s="48"/>
      <c r="J119" s="41"/>
      <c r="L119" s="48">
        <v>33260592.24</v>
      </c>
      <c r="M119" s="79"/>
      <c r="N119" s="48"/>
      <c r="O119" s="92"/>
      <c r="X119" s="7"/>
    </row>
    <row r="120" spans="2:24" ht="12.75">
      <c r="B120" s="27"/>
      <c r="C120" s="77" t="s">
        <v>156</v>
      </c>
      <c r="D120" s="41"/>
      <c r="F120" s="40">
        <v>1211396.91</v>
      </c>
      <c r="G120" s="79"/>
      <c r="H120" s="40">
        <f>SUM(F119:F120)</f>
        <v>22636155.15</v>
      </c>
      <c r="J120" s="41"/>
      <c r="L120" s="40">
        <v>169466.34</v>
      </c>
      <c r="M120" s="79"/>
      <c r="N120" s="40">
        <f>SUM(L119:L120)</f>
        <v>33430058.58</v>
      </c>
      <c r="O120" s="92"/>
      <c r="X120" s="7"/>
    </row>
    <row r="121" spans="2:24" ht="12.75">
      <c r="B121" s="27"/>
      <c r="C121" s="39" t="s">
        <v>157</v>
      </c>
      <c r="F121" s="50"/>
      <c r="H121" s="48">
        <f>H113+H117-H120</f>
        <v>83831643.0900001</v>
      </c>
      <c r="L121" s="50"/>
      <c r="N121" s="48">
        <f>N113+N117-N120</f>
        <v>95017996.43</v>
      </c>
      <c r="O121" s="92"/>
      <c r="X121" s="7"/>
    </row>
    <row r="122" spans="2:24" ht="12.75">
      <c r="B122" s="27"/>
      <c r="C122" s="39" t="s">
        <v>158</v>
      </c>
      <c r="F122" s="48">
        <v>24902792.89</v>
      </c>
      <c r="H122" s="50"/>
      <c r="L122" s="48">
        <v>23224606.41</v>
      </c>
      <c r="N122" s="50"/>
      <c r="O122" s="92"/>
      <c r="X122" s="7"/>
    </row>
    <row r="123" spans="2:24" ht="12.75">
      <c r="B123" s="27"/>
      <c r="C123" s="77" t="s">
        <v>159</v>
      </c>
      <c r="F123" s="40">
        <v>24902792.89</v>
      </c>
      <c r="H123" s="40">
        <f>F122-F123</f>
        <v>0</v>
      </c>
      <c r="L123" s="40">
        <v>23224606.41</v>
      </c>
      <c r="N123" s="40">
        <f>L122-L123</f>
        <v>0</v>
      </c>
      <c r="O123" s="92"/>
      <c r="P123" s="27"/>
      <c r="Q123" s="79"/>
      <c r="R123" s="79"/>
      <c r="S123" s="79"/>
      <c r="T123" s="79"/>
      <c r="U123" s="79"/>
      <c r="V123" s="79"/>
      <c r="W123" s="79"/>
      <c r="X123" s="7"/>
    </row>
    <row r="124" spans="2:24" ht="13.5" thickBot="1">
      <c r="B124" s="27"/>
      <c r="C124" s="99" t="s">
        <v>160</v>
      </c>
      <c r="F124" s="50"/>
      <c r="H124" s="100">
        <f>H121-H123</f>
        <v>83831643.0900001</v>
      </c>
      <c r="L124" s="50"/>
      <c r="N124" s="100">
        <f>N121-N123</f>
        <v>95017996.43</v>
      </c>
      <c r="O124" s="92"/>
      <c r="X124" s="7"/>
    </row>
    <row r="125" spans="2:24" ht="13.5" thickTop="1">
      <c r="B125" s="27"/>
      <c r="C125" s="99"/>
      <c r="F125" s="50"/>
      <c r="H125" s="61"/>
      <c r="L125" s="50"/>
      <c r="N125" s="61"/>
      <c r="O125" s="92"/>
      <c r="X125" s="7"/>
    </row>
    <row r="126" spans="2:24" ht="12.75">
      <c r="B126" s="27"/>
      <c r="C126" s="99"/>
      <c r="F126" s="50"/>
      <c r="H126" s="61"/>
      <c r="L126" s="50"/>
      <c r="N126" s="61"/>
      <c r="O126" s="92"/>
      <c r="X126" s="7"/>
    </row>
    <row r="127" spans="2:24" ht="12.75">
      <c r="B127" s="27"/>
      <c r="C127" s="99"/>
      <c r="F127" s="101" t="s">
        <v>161</v>
      </c>
      <c r="G127" s="101"/>
      <c r="H127" s="101"/>
      <c r="I127" s="101"/>
      <c r="L127" s="50"/>
      <c r="N127" s="61"/>
      <c r="O127" s="92"/>
      <c r="X127" s="7"/>
    </row>
    <row r="128" spans="2:24" ht="12.75">
      <c r="B128" s="27"/>
      <c r="C128" s="102" t="s">
        <v>162</v>
      </c>
      <c r="D128" s="102"/>
      <c r="F128" s="50"/>
      <c r="G128" s="103" t="s">
        <v>162</v>
      </c>
      <c r="H128" s="61"/>
      <c r="L128" s="50"/>
      <c r="M128" s="103" t="s">
        <v>162</v>
      </c>
      <c r="N128" s="61"/>
      <c r="O128" s="92"/>
      <c r="P128" s="103" t="s">
        <v>162</v>
      </c>
      <c r="S128" s="103" t="s">
        <v>162</v>
      </c>
      <c r="X128" s="7"/>
    </row>
    <row r="129" spans="2:24" ht="13.5" customHeight="1">
      <c r="B129" s="27"/>
      <c r="C129" s="102" t="s">
        <v>163</v>
      </c>
      <c r="D129" s="102"/>
      <c r="F129" s="50"/>
      <c r="G129" s="103" t="s">
        <v>164</v>
      </c>
      <c r="H129" s="61"/>
      <c r="L129" s="50"/>
      <c r="M129" s="104" t="s">
        <v>165</v>
      </c>
      <c r="N129" s="61"/>
      <c r="O129" s="92"/>
      <c r="P129" s="103" t="s">
        <v>166</v>
      </c>
      <c r="S129" s="103" t="s">
        <v>167</v>
      </c>
      <c r="X129" s="7"/>
    </row>
    <row r="130" spans="2:24" ht="13.5" customHeight="1">
      <c r="B130" s="27"/>
      <c r="C130" s="103"/>
      <c r="D130" s="103"/>
      <c r="F130" s="50"/>
      <c r="G130" s="103"/>
      <c r="H130" s="61"/>
      <c r="L130" s="50"/>
      <c r="M130" s="104" t="s">
        <v>168</v>
      </c>
      <c r="N130" s="61"/>
      <c r="O130" s="92"/>
      <c r="P130" s="103" t="s">
        <v>169</v>
      </c>
      <c r="S130" s="105"/>
      <c r="X130" s="7"/>
    </row>
    <row r="131" spans="2:24" ht="12.75">
      <c r="B131" s="27"/>
      <c r="C131" s="99"/>
      <c r="D131" s="106"/>
      <c r="F131" s="50"/>
      <c r="G131" s="106"/>
      <c r="H131" s="61"/>
      <c r="L131" s="50"/>
      <c r="M131" s="106"/>
      <c r="N131" s="61"/>
      <c r="O131" s="92"/>
      <c r="P131" s="105"/>
      <c r="S131" s="105"/>
      <c r="X131" s="7"/>
    </row>
    <row r="132" spans="2:24" ht="12.75">
      <c r="B132" s="27"/>
      <c r="C132" s="99"/>
      <c r="D132" s="106"/>
      <c r="F132" s="50"/>
      <c r="G132" s="106"/>
      <c r="H132" s="61"/>
      <c r="L132" s="50"/>
      <c r="M132" s="106"/>
      <c r="N132" s="61"/>
      <c r="O132" s="92"/>
      <c r="P132" s="105"/>
      <c r="S132" s="105"/>
      <c r="X132" s="7"/>
    </row>
    <row r="133" spans="2:24" ht="12.75">
      <c r="B133" s="27"/>
      <c r="C133" s="99"/>
      <c r="D133" s="106"/>
      <c r="F133" s="50"/>
      <c r="G133" s="106"/>
      <c r="H133" s="61"/>
      <c r="L133" s="50"/>
      <c r="M133" s="106"/>
      <c r="N133" s="61"/>
      <c r="O133" s="92"/>
      <c r="P133" s="105"/>
      <c r="S133" s="105"/>
      <c r="X133" s="7"/>
    </row>
    <row r="134" spans="2:24" ht="12.75">
      <c r="B134" s="27"/>
      <c r="C134" s="102" t="s">
        <v>170</v>
      </c>
      <c r="D134" s="102"/>
      <c r="F134" s="50"/>
      <c r="G134" s="103" t="s">
        <v>171</v>
      </c>
      <c r="H134" s="61"/>
      <c r="L134" s="50"/>
      <c r="M134" s="104" t="s">
        <v>172</v>
      </c>
      <c r="N134" s="61"/>
      <c r="O134" s="92"/>
      <c r="P134" s="103" t="s">
        <v>173</v>
      </c>
      <c r="S134" s="103" t="s">
        <v>174</v>
      </c>
      <c r="X134" s="7"/>
    </row>
    <row r="135" spans="2:24" ht="12.75">
      <c r="B135" s="27"/>
      <c r="C135" s="102" t="s">
        <v>175</v>
      </c>
      <c r="D135" s="102"/>
      <c r="G135" s="103" t="s">
        <v>176</v>
      </c>
      <c r="M135" s="103" t="s">
        <v>177</v>
      </c>
      <c r="O135" s="92"/>
      <c r="P135" s="103" t="s">
        <v>178</v>
      </c>
      <c r="S135" s="103" t="s">
        <v>179</v>
      </c>
      <c r="X135" s="7"/>
    </row>
    <row r="136" spans="2:24" ht="12.75">
      <c r="B136" s="27"/>
      <c r="C136" s="103"/>
      <c r="D136" s="103"/>
      <c r="G136" s="103"/>
      <c r="M136" s="103"/>
      <c r="O136" s="92"/>
      <c r="P136" s="103"/>
      <c r="S136" s="103" t="s">
        <v>180</v>
      </c>
      <c r="X136" s="7"/>
    </row>
    <row r="137" spans="2:24" ht="12.75">
      <c r="B137" s="27"/>
      <c r="C137" s="103"/>
      <c r="D137" s="103"/>
      <c r="G137" s="103"/>
      <c r="M137" s="103"/>
      <c r="O137" s="92"/>
      <c r="P137" s="103"/>
      <c r="X137" s="7"/>
    </row>
    <row r="138" spans="2:24" ht="13.5" thickBot="1">
      <c r="B138" s="71"/>
      <c r="C138" s="70"/>
      <c r="D138" s="70"/>
      <c r="E138" s="70"/>
      <c r="F138" s="70"/>
      <c r="G138" s="70"/>
      <c r="H138" s="70"/>
      <c r="I138" s="70"/>
      <c r="J138" s="70"/>
      <c r="K138" s="70"/>
      <c r="L138" s="70"/>
      <c r="M138" s="70"/>
      <c r="N138" s="70"/>
      <c r="O138" s="107"/>
      <c r="P138" s="71"/>
      <c r="Q138" s="70"/>
      <c r="R138" s="70"/>
      <c r="S138" s="70"/>
      <c r="T138" s="70"/>
      <c r="U138" s="70"/>
      <c r="V138" s="70"/>
      <c r="W138" s="70"/>
      <c r="X138" s="17"/>
    </row>
    <row r="139" spans="2:24" ht="12.75">
      <c r="B139" s="3"/>
      <c r="O139" s="79"/>
      <c r="X139" s="79"/>
    </row>
    <row r="140" spans="2:24" ht="12.75">
      <c r="B140" s="79"/>
      <c r="O140" s="79"/>
      <c r="X140" s="79"/>
    </row>
    <row r="141" spans="2:24" ht="12.75">
      <c r="B141" s="79"/>
      <c r="O141" s="79"/>
      <c r="X141" s="79"/>
    </row>
    <row r="142" spans="2:24" ht="12.75">
      <c r="B142" s="79"/>
      <c r="O142" s="79"/>
      <c r="X142" s="79"/>
    </row>
    <row r="143" spans="2:24" ht="12.75">
      <c r="B143" s="79"/>
      <c r="O143" s="79"/>
      <c r="X143" s="79"/>
    </row>
    <row r="144" spans="2:24" ht="12.75">
      <c r="B144" s="79"/>
      <c r="O144" s="79"/>
      <c r="X144" s="79"/>
    </row>
  </sheetData>
  <mergeCells count="28">
    <mergeCell ref="C135:D135"/>
    <mergeCell ref="F127:I127"/>
    <mergeCell ref="C128:D128"/>
    <mergeCell ref="C129:D129"/>
    <mergeCell ref="C134:D134"/>
    <mergeCell ref="J96:N96"/>
    <mergeCell ref="Q96:S96"/>
    <mergeCell ref="U96:W96"/>
    <mergeCell ref="D97:H97"/>
    <mergeCell ref="J97:N97"/>
    <mergeCell ref="Q97:S97"/>
    <mergeCell ref="U97:W97"/>
    <mergeCell ref="F88:G88"/>
    <mergeCell ref="F89:G89"/>
    <mergeCell ref="F90:G90"/>
    <mergeCell ref="D96:H96"/>
    <mergeCell ref="D10:H10"/>
    <mergeCell ref="J10:N10"/>
    <mergeCell ref="Q10:S10"/>
    <mergeCell ref="U10:W10"/>
    <mergeCell ref="D9:H9"/>
    <mergeCell ref="J9:N9"/>
    <mergeCell ref="Q9:S9"/>
    <mergeCell ref="U9:W9"/>
    <mergeCell ref="C2:W2"/>
    <mergeCell ref="C3:W3"/>
    <mergeCell ref="C4:W4"/>
    <mergeCell ref="C5:W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V153"/>
  <sheetViews>
    <sheetView workbookViewId="0" topLeftCell="B1">
      <selection activeCell="C4" sqref="C4:W4"/>
    </sheetView>
  </sheetViews>
  <sheetFormatPr defaultColWidth="9.140625" defaultRowHeight="12.75"/>
  <cols>
    <col min="1" max="1" width="0.9921875" style="0" hidden="1" customWidth="1"/>
    <col min="2" max="2" width="0.9921875" style="0" customWidth="1"/>
    <col min="3" max="3" width="49.00390625" style="0" customWidth="1"/>
    <col min="4" max="4" width="17.57421875" style="0" bestFit="1" customWidth="1"/>
    <col min="5" max="5" width="0.85546875" style="0" customWidth="1"/>
    <col min="6" max="6" width="16.8515625" style="0" customWidth="1"/>
    <col min="7" max="7" width="0.71875" style="0" customWidth="1"/>
    <col min="8" max="8" width="17.00390625" style="0" customWidth="1"/>
    <col min="9" max="9" width="0.85546875" style="0" customWidth="1"/>
    <col min="10" max="10" width="17.421875" style="0" customWidth="1"/>
    <col min="11" max="11" width="0.85546875" style="0" customWidth="1"/>
    <col min="12" max="12" width="16.57421875" style="0" customWidth="1"/>
    <col min="13" max="13" width="0.71875" style="0" customWidth="1"/>
    <col min="14" max="14" width="17.28125" style="0" customWidth="1"/>
    <col min="15" max="15" width="0.85546875" style="0" customWidth="1"/>
    <col min="16" max="16" width="50.00390625" style="0" customWidth="1"/>
    <col min="17" max="17" width="17.140625" style="0" customWidth="1"/>
    <col min="18" max="18" width="0.71875" style="0" customWidth="1"/>
    <col min="19" max="19" width="17.57421875" style="0" bestFit="1" customWidth="1"/>
    <col min="20" max="20" width="0.71875" style="0" customWidth="1"/>
    <col min="21" max="21" width="16.140625" style="0" customWidth="1"/>
    <col min="22" max="22" width="0.85546875" style="0" customWidth="1"/>
    <col min="23" max="23" width="17.140625" style="0" customWidth="1"/>
    <col min="24" max="24" width="0.5625" style="0" customWidth="1"/>
  </cols>
  <sheetData>
    <row r="1" spans="1:24" ht="12.75">
      <c r="A1" s="1"/>
      <c r="B1" s="1"/>
      <c r="C1" s="2"/>
      <c r="D1" s="2"/>
      <c r="E1" s="2"/>
      <c r="F1" s="2"/>
      <c r="G1" s="2"/>
      <c r="H1" s="2"/>
      <c r="I1" s="2"/>
      <c r="J1" s="2"/>
      <c r="K1" s="2"/>
      <c r="L1" s="2"/>
      <c r="M1" s="2"/>
      <c r="N1" s="2"/>
      <c r="O1" s="2"/>
      <c r="P1" s="3"/>
      <c r="Q1" s="3"/>
      <c r="R1" s="3"/>
      <c r="S1" s="3"/>
      <c r="T1" s="3"/>
      <c r="U1" s="3"/>
      <c r="V1" s="3"/>
      <c r="W1" s="3"/>
      <c r="X1" s="4"/>
    </row>
    <row r="2" spans="1:24" ht="22.5">
      <c r="A2" s="5"/>
      <c r="B2" s="5"/>
      <c r="C2" s="6" t="s">
        <v>0</v>
      </c>
      <c r="D2" s="6"/>
      <c r="E2" s="6"/>
      <c r="F2" s="6"/>
      <c r="G2" s="6"/>
      <c r="H2" s="6"/>
      <c r="I2" s="6"/>
      <c r="J2" s="6"/>
      <c r="K2" s="6"/>
      <c r="L2" s="6"/>
      <c r="M2" s="6"/>
      <c r="N2" s="6"/>
      <c r="O2" s="6"/>
      <c r="P2" s="6"/>
      <c r="Q2" s="6"/>
      <c r="R2" s="6"/>
      <c r="S2" s="6"/>
      <c r="T2" s="6"/>
      <c r="U2" s="6"/>
      <c r="V2" s="6"/>
      <c r="W2" s="6"/>
      <c r="X2" s="7"/>
    </row>
    <row r="3" spans="1:24" ht="12.75">
      <c r="A3" s="5"/>
      <c r="B3" s="5"/>
      <c r="C3" s="8" t="s">
        <v>1</v>
      </c>
      <c r="D3" s="8"/>
      <c r="E3" s="8"/>
      <c r="F3" s="8"/>
      <c r="G3" s="8"/>
      <c r="H3" s="8"/>
      <c r="I3" s="8"/>
      <c r="J3" s="8"/>
      <c r="K3" s="8"/>
      <c r="L3" s="8"/>
      <c r="M3" s="8"/>
      <c r="N3" s="8"/>
      <c r="O3" s="8"/>
      <c r="P3" s="8"/>
      <c r="Q3" s="8"/>
      <c r="R3" s="8"/>
      <c r="S3" s="8"/>
      <c r="T3" s="8"/>
      <c r="U3" s="8"/>
      <c r="V3" s="8"/>
      <c r="W3" s="8"/>
      <c r="X3" s="7"/>
    </row>
    <row r="4" spans="1:24" ht="15.75">
      <c r="A4" s="5"/>
      <c r="B4" s="5"/>
      <c r="C4" s="9" t="s">
        <v>181</v>
      </c>
      <c r="D4" s="9"/>
      <c r="E4" s="9"/>
      <c r="F4" s="9"/>
      <c r="G4" s="9"/>
      <c r="H4" s="9"/>
      <c r="I4" s="9"/>
      <c r="J4" s="9"/>
      <c r="K4" s="9"/>
      <c r="L4" s="9"/>
      <c r="M4" s="9"/>
      <c r="N4" s="9"/>
      <c r="O4" s="9"/>
      <c r="P4" s="9"/>
      <c r="Q4" s="9"/>
      <c r="R4" s="9"/>
      <c r="S4" s="9"/>
      <c r="T4" s="9"/>
      <c r="U4" s="9"/>
      <c r="V4" s="9"/>
      <c r="W4" s="9"/>
      <c r="X4" s="7"/>
    </row>
    <row r="5" spans="1:24" ht="12.75">
      <c r="A5" s="5"/>
      <c r="B5" s="5"/>
      <c r="C5" s="8" t="s">
        <v>182</v>
      </c>
      <c r="D5" s="8"/>
      <c r="E5" s="8"/>
      <c r="F5" s="8"/>
      <c r="G5" s="8"/>
      <c r="H5" s="8"/>
      <c r="I5" s="8"/>
      <c r="J5" s="8"/>
      <c r="K5" s="8"/>
      <c r="L5" s="8"/>
      <c r="M5" s="8"/>
      <c r="N5" s="8"/>
      <c r="O5" s="8"/>
      <c r="P5" s="8"/>
      <c r="Q5" s="8"/>
      <c r="R5" s="8"/>
      <c r="S5" s="8"/>
      <c r="T5" s="8"/>
      <c r="U5" s="8"/>
      <c r="V5" s="8"/>
      <c r="W5" s="8"/>
      <c r="X5" s="7"/>
    </row>
    <row r="6" spans="1:24" ht="12.75">
      <c r="A6" s="5"/>
      <c r="B6" s="5"/>
      <c r="C6" s="10"/>
      <c r="D6" s="10"/>
      <c r="E6" s="10"/>
      <c r="F6" s="10"/>
      <c r="G6" s="10"/>
      <c r="H6" s="10"/>
      <c r="I6" s="10"/>
      <c r="J6" s="10"/>
      <c r="K6" s="10"/>
      <c r="L6" s="10"/>
      <c r="M6" s="10"/>
      <c r="N6" s="10"/>
      <c r="O6" s="11"/>
      <c r="P6" s="10"/>
      <c r="Q6" s="10"/>
      <c r="R6" s="10"/>
      <c r="S6" s="10"/>
      <c r="T6" s="10"/>
      <c r="U6" s="10"/>
      <c r="V6" s="10"/>
      <c r="W6" s="10"/>
      <c r="X6" s="7"/>
    </row>
    <row r="7" spans="1:24" ht="15">
      <c r="A7" s="5"/>
      <c r="B7" s="5"/>
      <c r="C7" s="12"/>
      <c r="D7" s="10"/>
      <c r="E7" s="10"/>
      <c r="F7" s="10"/>
      <c r="G7" s="10"/>
      <c r="H7" s="10"/>
      <c r="I7" s="10"/>
      <c r="J7" s="10"/>
      <c r="K7" s="10"/>
      <c r="L7" s="10"/>
      <c r="M7" s="10"/>
      <c r="N7" s="10"/>
      <c r="O7" s="11"/>
      <c r="P7" s="10"/>
      <c r="Q7" s="10"/>
      <c r="R7" s="10"/>
      <c r="S7" s="10"/>
      <c r="T7" s="10"/>
      <c r="U7" s="10"/>
      <c r="V7" s="10"/>
      <c r="W7" s="10"/>
      <c r="X7" s="7"/>
    </row>
    <row r="8" spans="1:24" ht="13.5" thickBot="1">
      <c r="A8" s="13"/>
      <c r="B8" s="13"/>
      <c r="C8" s="14" t="s">
        <v>4</v>
      </c>
      <c r="D8" s="15"/>
      <c r="E8" s="15"/>
      <c r="F8" s="15"/>
      <c r="G8" s="15"/>
      <c r="H8" s="15"/>
      <c r="I8" s="15"/>
      <c r="J8" s="15"/>
      <c r="K8" s="15"/>
      <c r="L8" s="15"/>
      <c r="M8" s="15"/>
      <c r="N8" s="15"/>
      <c r="O8" s="15"/>
      <c r="P8" s="15"/>
      <c r="Q8" s="15"/>
      <c r="R8" s="15"/>
      <c r="S8" s="15"/>
      <c r="T8" s="15"/>
      <c r="U8" s="15"/>
      <c r="V8" s="15"/>
      <c r="W8" s="16" t="s">
        <v>5</v>
      </c>
      <c r="X8" s="17"/>
    </row>
    <row r="9" spans="1:24" ht="15" thickBot="1">
      <c r="A9" s="18"/>
      <c r="B9" s="13"/>
      <c r="C9" s="14"/>
      <c r="D9" s="19" t="s">
        <v>6</v>
      </c>
      <c r="E9" s="20"/>
      <c r="F9" s="20"/>
      <c r="G9" s="20"/>
      <c r="H9" s="20"/>
      <c r="I9" s="21"/>
      <c r="J9" s="19" t="s">
        <v>7</v>
      </c>
      <c r="K9" s="20"/>
      <c r="L9" s="20"/>
      <c r="M9" s="20"/>
      <c r="N9" s="20"/>
      <c r="O9" s="22"/>
      <c r="P9" s="23"/>
      <c r="Q9" s="19" t="s">
        <v>6</v>
      </c>
      <c r="R9" s="19"/>
      <c r="S9" s="19"/>
      <c r="T9" s="24"/>
      <c r="U9" s="19" t="s">
        <v>7</v>
      </c>
      <c r="V9" s="19"/>
      <c r="W9" s="19"/>
      <c r="X9" s="25"/>
    </row>
    <row r="10" spans="1:24" ht="12.75">
      <c r="A10" s="26"/>
      <c r="B10" s="27"/>
      <c r="C10" s="28"/>
      <c r="D10" s="29" t="s">
        <v>8</v>
      </c>
      <c r="E10" s="29"/>
      <c r="F10" s="29"/>
      <c r="G10" s="29"/>
      <c r="H10" s="29"/>
      <c r="I10" s="30"/>
      <c r="J10" s="29" t="s">
        <v>8</v>
      </c>
      <c r="K10" s="29"/>
      <c r="L10" s="29"/>
      <c r="M10" s="29"/>
      <c r="N10" s="29"/>
      <c r="O10" s="31"/>
      <c r="P10" s="10"/>
      <c r="Q10" s="29" t="s">
        <v>8</v>
      </c>
      <c r="R10" s="29"/>
      <c r="S10" s="29"/>
      <c r="T10" s="10"/>
      <c r="U10" s="29" t="s">
        <v>8</v>
      </c>
      <c r="V10" s="29"/>
      <c r="W10" s="29"/>
      <c r="X10" s="7"/>
    </row>
    <row r="11" spans="1:24" ht="12.75">
      <c r="A11" s="27"/>
      <c r="B11" s="27"/>
      <c r="C11" s="32"/>
      <c r="D11" s="33" t="s">
        <v>9</v>
      </c>
      <c r="E11" s="32"/>
      <c r="F11" s="33" t="s">
        <v>10</v>
      </c>
      <c r="G11" s="32"/>
      <c r="H11" s="33" t="s">
        <v>11</v>
      </c>
      <c r="I11" s="34"/>
      <c r="J11" s="33" t="s">
        <v>9</v>
      </c>
      <c r="K11" s="32"/>
      <c r="L11" s="33" t="s">
        <v>10</v>
      </c>
      <c r="M11" s="32"/>
      <c r="N11" s="33" t="s">
        <v>11</v>
      </c>
      <c r="O11" s="35"/>
      <c r="P11" s="10"/>
      <c r="Q11" s="10"/>
      <c r="R11" s="10"/>
      <c r="S11" s="36"/>
      <c r="T11" s="36"/>
      <c r="U11" s="36"/>
      <c r="V11" s="36"/>
      <c r="W11" s="36"/>
      <c r="X11" s="7"/>
    </row>
    <row r="12" spans="1:24" ht="12.75">
      <c r="A12" s="27"/>
      <c r="B12" s="27"/>
      <c r="C12" s="37" t="s">
        <v>12</v>
      </c>
      <c r="D12" s="38"/>
      <c r="E12" s="32"/>
      <c r="F12" s="38"/>
      <c r="G12" s="32"/>
      <c r="H12" s="38"/>
      <c r="I12" s="32"/>
      <c r="J12" s="38"/>
      <c r="K12" s="32"/>
      <c r="L12" s="38"/>
      <c r="M12" s="32"/>
      <c r="N12" s="38"/>
      <c r="O12" s="35"/>
      <c r="P12" s="37" t="s">
        <v>13</v>
      </c>
      <c r="Q12" s="37"/>
      <c r="R12" s="37"/>
      <c r="S12" s="10"/>
      <c r="T12" s="10"/>
      <c r="U12" s="10"/>
      <c r="V12" s="10"/>
      <c r="W12" s="10"/>
      <c r="X12" s="7"/>
    </row>
    <row r="13" spans="1:24" ht="12.75">
      <c r="A13" s="27"/>
      <c r="B13" s="27"/>
      <c r="C13" s="39" t="s">
        <v>183</v>
      </c>
      <c r="D13" s="41">
        <v>2208.32</v>
      </c>
      <c r="E13" s="41"/>
      <c r="F13" s="41">
        <v>2208.31</v>
      </c>
      <c r="G13" s="41"/>
      <c r="H13" s="41">
        <v>0.01</v>
      </c>
      <c r="I13" s="41"/>
      <c r="J13" s="41">
        <v>2208.32</v>
      </c>
      <c r="K13" s="41"/>
      <c r="L13" s="41">
        <v>2208.31</v>
      </c>
      <c r="M13" s="41"/>
      <c r="N13" s="41">
        <v>0.01</v>
      </c>
      <c r="O13" s="35"/>
      <c r="P13" s="37"/>
      <c r="Q13" s="37"/>
      <c r="R13" s="37"/>
      <c r="S13" s="10"/>
      <c r="T13" s="10"/>
      <c r="U13" s="10"/>
      <c r="V13" s="10"/>
      <c r="W13" s="10"/>
      <c r="X13" s="7"/>
    </row>
    <row r="14" spans="1:24" ht="12.75">
      <c r="A14" s="27"/>
      <c r="B14" s="27"/>
      <c r="C14" s="39" t="s">
        <v>14</v>
      </c>
      <c r="D14" s="40">
        <v>8274936.72</v>
      </c>
      <c r="E14" s="41"/>
      <c r="F14" s="40">
        <v>5140432.92</v>
      </c>
      <c r="G14" s="41"/>
      <c r="H14" s="40">
        <v>3134503.8</v>
      </c>
      <c r="I14" s="41"/>
      <c r="J14" s="40">
        <v>7730713.77</v>
      </c>
      <c r="K14" s="41"/>
      <c r="L14" s="40">
        <v>3812915.95</v>
      </c>
      <c r="M14" s="41"/>
      <c r="N14" s="40">
        <v>3917797.82</v>
      </c>
      <c r="O14" s="35"/>
      <c r="P14" s="44" t="s">
        <v>16</v>
      </c>
      <c r="Q14" s="44"/>
      <c r="R14" s="44"/>
      <c r="S14" s="10"/>
      <c r="T14" s="10"/>
      <c r="U14" s="10"/>
      <c r="V14" s="10"/>
      <c r="W14" s="10"/>
      <c r="X14" s="7"/>
    </row>
    <row r="15" spans="1:24" ht="13.5" thickBot="1">
      <c r="A15" s="27"/>
      <c r="B15" s="27"/>
      <c r="C15" s="42" t="s">
        <v>15</v>
      </c>
      <c r="D15" s="43">
        <f>SUM(D13:D14)</f>
        <v>8277145.04</v>
      </c>
      <c r="E15" s="41"/>
      <c r="F15" s="43">
        <f>SUM(F13:F14)</f>
        <v>5142641.2299999995</v>
      </c>
      <c r="G15" s="41"/>
      <c r="H15" s="43">
        <f>SUM(H13:H14)</f>
        <v>3134503.8099999996</v>
      </c>
      <c r="I15" s="41"/>
      <c r="J15" s="43">
        <f>SUM(J13:J14)</f>
        <v>7732922.09</v>
      </c>
      <c r="K15" s="41"/>
      <c r="L15" s="43">
        <f>SUM(L13:L14)</f>
        <v>3815124.2600000002</v>
      </c>
      <c r="M15" s="41"/>
      <c r="N15" s="43">
        <f>J15-L15</f>
        <v>3917797.8299999996</v>
      </c>
      <c r="O15" s="35"/>
      <c r="P15" s="45"/>
      <c r="Q15" s="45"/>
      <c r="R15" s="45"/>
      <c r="S15" s="10"/>
      <c r="T15" s="10"/>
      <c r="U15" s="10"/>
      <c r="V15" s="10"/>
      <c r="W15" s="10"/>
      <c r="X15" s="7"/>
    </row>
    <row r="16" spans="1:24" ht="14.25" thickBot="1" thickTop="1">
      <c r="A16" s="27"/>
      <c r="B16" s="27"/>
      <c r="C16" s="32"/>
      <c r="D16" s="41"/>
      <c r="E16" s="41"/>
      <c r="F16" s="41"/>
      <c r="G16" s="41"/>
      <c r="H16" s="41"/>
      <c r="I16" s="41"/>
      <c r="J16" s="41"/>
      <c r="K16" s="41"/>
      <c r="L16" s="41"/>
      <c r="M16" s="41"/>
      <c r="N16" s="41"/>
      <c r="O16" s="35"/>
      <c r="P16" s="39" t="s">
        <v>19</v>
      </c>
      <c r="Q16" s="46"/>
      <c r="R16" s="46"/>
      <c r="S16" s="47">
        <v>33234894</v>
      </c>
      <c r="T16" s="48"/>
      <c r="U16" s="48"/>
      <c r="V16" s="49"/>
      <c r="W16" s="47">
        <v>34347316.21</v>
      </c>
      <c r="X16" s="7"/>
    </row>
    <row r="17" spans="1:24" ht="13.5" thickTop="1">
      <c r="A17" s="27"/>
      <c r="B17" s="27"/>
      <c r="C17" s="37" t="s">
        <v>18</v>
      </c>
      <c r="D17" s="41"/>
      <c r="E17" s="41"/>
      <c r="F17" s="41"/>
      <c r="G17" s="41"/>
      <c r="H17" s="41"/>
      <c r="I17" s="41"/>
      <c r="J17" s="41"/>
      <c r="K17" s="41"/>
      <c r="L17" s="41"/>
      <c r="M17" s="41"/>
      <c r="N17" s="41"/>
      <c r="O17" s="35"/>
      <c r="P17" s="10"/>
      <c r="Q17" s="50"/>
      <c r="R17" s="50"/>
      <c r="S17" s="48"/>
      <c r="T17" s="48"/>
      <c r="U17" s="48"/>
      <c r="V17" s="49"/>
      <c r="W17" s="48"/>
      <c r="X17" s="7"/>
    </row>
    <row r="18" spans="1:24" ht="13.5" thickBot="1">
      <c r="A18" s="27"/>
      <c r="B18" s="27"/>
      <c r="C18" s="44" t="s">
        <v>20</v>
      </c>
      <c r="D18" s="41"/>
      <c r="E18" s="41"/>
      <c r="F18" s="41"/>
      <c r="G18" s="41"/>
      <c r="H18" s="41"/>
      <c r="I18" s="41"/>
      <c r="J18" s="41"/>
      <c r="K18" s="41"/>
      <c r="L18" s="41"/>
      <c r="M18" s="41"/>
      <c r="N18" s="41"/>
      <c r="O18" s="35"/>
      <c r="P18" s="44" t="s">
        <v>22</v>
      </c>
      <c r="Q18" s="50"/>
      <c r="R18" s="50"/>
      <c r="S18" s="47">
        <v>52064865.56</v>
      </c>
      <c r="T18" s="48"/>
      <c r="U18" s="48"/>
      <c r="V18" s="49"/>
      <c r="W18" s="47">
        <v>52788246.72</v>
      </c>
      <c r="X18" s="7"/>
    </row>
    <row r="19" spans="1:24" ht="13.5" thickTop="1">
      <c r="A19" s="27"/>
      <c r="B19" s="27"/>
      <c r="C19" s="51" t="s">
        <v>21</v>
      </c>
      <c r="D19" s="41">
        <v>1156070.09</v>
      </c>
      <c r="E19" s="41"/>
      <c r="F19" s="41">
        <v>448535.74</v>
      </c>
      <c r="G19" s="41"/>
      <c r="H19" s="41">
        <v>707534.35</v>
      </c>
      <c r="I19" s="41"/>
      <c r="J19" s="41">
        <v>1084999.49</v>
      </c>
      <c r="K19" s="41"/>
      <c r="L19" s="41">
        <v>212725.95</v>
      </c>
      <c r="M19" s="41"/>
      <c r="N19" s="41">
        <v>872273.54</v>
      </c>
      <c r="O19" s="35"/>
      <c r="P19" s="44"/>
      <c r="Q19" s="50"/>
      <c r="R19" s="50"/>
      <c r="S19" s="48"/>
      <c r="T19" s="48"/>
      <c r="U19" s="48"/>
      <c r="V19" s="49"/>
      <c r="W19" s="48"/>
      <c r="X19" s="7"/>
    </row>
    <row r="20" spans="1:24" ht="12.75">
      <c r="A20" s="27"/>
      <c r="B20" s="27"/>
      <c r="C20" s="51" t="s">
        <v>184</v>
      </c>
      <c r="D20" s="40">
        <v>26999798.32</v>
      </c>
      <c r="E20" s="41"/>
      <c r="F20" s="40">
        <v>1096635.65</v>
      </c>
      <c r="G20" s="41"/>
      <c r="H20" s="40">
        <v>25903162.67</v>
      </c>
      <c r="I20" s="41"/>
      <c r="J20" s="40">
        <v>0</v>
      </c>
      <c r="K20" s="41"/>
      <c r="L20" s="40">
        <v>0</v>
      </c>
      <c r="M20" s="41"/>
      <c r="N20" s="40">
        <f>J20-L20</f>
        <v>0</v>
      </c>
      <c r="O20" s="35"/>
      <c r="P20" s="44" t="s">
        <v>24</v>
      </c>
      <c r="X20" s="7"/>
    </row>
    <row r="21" spans="1:24" ht="13.5" thickBot="1">
      <c r="A21" s="27"/>
      <c r="B21" s="27"/>
      <c r="C21" s="37"/>
      <c r="D21" s="43">
        <f>SUM(D19:D20)</f>
        <v>28155868.41</v>
      </c>
      <c r="E21" s="41"/>
      <c r="F21" s="43">
        <f>SUM(F19:F20)</f>
        <v>1545171.39</v>
      </c>
      <c r="G21" s="41"/>
      <c r="H21" s="43">
        <f>SUM(H19:H20)</f>
        <v>26610697.020000003</v>
      </c>
      <c r="I21" s="41"/>
      <c r="J21" s="43">
        <f>SUM(J19:J20)</f>
        <v>1084999.49</v>
      </c>
      <c r="K21" s="41"/>
      <c r="L21" s="43">
        <f>SUM(L19:L20)</f>
        <v>212725.95</v>
      </c>
      <c r="M21" s="41"/>
      <c r="N21" s="43">
        <f>SUM(N19:N20)</f>
        <v>872273.54</v>
      </c>
      <c r="O21" s="35"/>
      <c r="P21" s="39" t="s">
        <v>185</v>
      </c>
      <c r="Q21" s="52"/>
      <c r="R21" s="52"/>
      <c r="S21" s="48">
        <v>0</v>
      </c>
      <c r="T21" s="48"/>
      <c r="U21" s="48"/>
      <c r="V21" s="49"/>
      <c r="W21" s="48">
        <v>324990.61</v>
      </c>
      <c r="X21" s="7"/>
    </row>
    <row r="22" spans="1:24" ht="13.5" thickTop="1">
      <c r="A22" s="27"/>
      <c r="B22" s="27"/>
      <c r="C22" s="44" t="s">
        <v>23</v>
      </c>
      <c r="D22" s="48"/>
      <c r="E22" s="48"/>
      <c r="F22" s="48"/>
      <c r="G22" s="48"/>
      <c r="H22" s="48"/>
      <c r="I22" s="48"/>
      <c r="J22" s="48"/>
      <c r="K22" s="48"/>
      <c r="L22" s="48"/>
      <c r="M22" s="48"/>
      <c r="N22" s="48"/>
      <c r="O22" s="35"/>
      <c r="P22" s="39" t="s">
        <v>26</v>
      </c>
      <c r="Q22" s="52"/>
      <c r="R22" s="52"/>
      <c r="S22" s="40">
        <v>2646834.89</v>
      </c>
      <c r="T22" s="48"/>
      <c r="U22" s="48"/>
      <c r="V22" s="49"/>
      <c r="W22" s="40">
        <v>2473644.79</v>
      </c>
      <c r="X22" s="7"/>
    </row>
    <row r="23" spans="1:24" ht="13.5" thickBot="1">
      <c r="A23" s="27"/>
      <c r="B23" s="27"/>
      <c r="C23" s="51" t="s">
        <v>25</v>
      </c>
      <c r="D23" s="48">
        <v>31118330.52</v>
      </c>
      <c r="E23" s="48"/>
      <c r="F23" s="48">
        <v>0</v>
      </c>
      <c r="G23" s="48"/>
      <c r="H23" s="48">
        <f>D23-F23</f>
        <v>31118330.52</v>
      </c>
      <c r="I23" s="48"/>
      <c r="J23" s="48">
        <v>30885688.2</v>
      </c>
      <c r="K23" s="48"/>
      <c r="L23" s="48">
        <v>0</v>
      </c>
      <c r="M23" s="48"/>
      <c r="N23" s="48">
        <f>J23-L23</f>
        <v>30885688.2</v>
      </c>
      <c r="O23" s="35"/>
      <c r="Q23" s="52"/>
      <c r="R23" s="52"/>
      <c r="S23" s="43">
        <f>SUM(S21:S22)</f>
        <v>2646834.89</v>
      </c>
      <c r="T23" s="48"/>
      <c r="U23" s="48"/>
      <c r="V23" s="49"/>
      <c r="W23" s="43">
        <f>SUM(W21:W22)</f>
        <v>2798635.4</v>
      </c>
      <c r="X23" s="7"/>
    </row>
    <row r="24" spans="1:24" ht="13.5" thickTop="1">
      <c r="A24" s="27"/>
      <c r="B24" s="27"/>
      <c r="C24" s="39" t="s">
        <v>27</v>
      </c>
      <c r="D24" s="48">
        <v>30330009.68</v>
      </c>
      <c r="E24" s="48"/>
      <c r="F24" s="48">
        <v>14430450.34</v>
      </c>
      <c r="G24" s="48"/>
      <c r="H24" s="48">
        <f aca="true" t="shared" si="0" ref="H24:H29">D24-F24</f>
        <v>15899559.34</v>
      </c>
      <c r="I24" s="48"/>
      <c r="J24" s="48">
        <v>26877669.22</v>
      </c>
      <c r="K24" s="48"/>
      <c r="L24" s="48">
        <v>13399118.33</v>
      </c>
      <c r="M24" s="48"/>
      <c r="N24" s="48">
        <f aca="true" t="shared" si="1" ref="N24:N29">J24-L24</f>
        <v>13478550.889999999</v>
      </c>
      <c r="O24" s="35"/>
      <c r="P24" s="10"/>
      <c r="Q24" s="108"/>
      <c r="R24" s="108"/>
      <c r="S24" s="48"/>
      <c r="T24" s="48"/>
      <c r="U24" s="48"/>
      <c r="V24" s="49"/>
      <c r="W24" s="48"/>
      <c r="X24" s="7"/>
    </row>
    <row r="25" spans="1:24" ht="12.75">
      <c r="A25" s="27"/>
      <c r="B25" s="27"/>
      <c r="C25" s="39" t="s">
        <v>28</v>
      </c>
      <c r="D25" s="48"/>
      <c r="E25" s="48"/>
      <c r="F25" s="48"/>
      <c r="G25" s="48"/>
      <c r="H25" s="48"/>
      <c r="I25" s="48"/>
      <c r="J25" s="48"/>
      <c r="K25" s="48"/>
      <c r="L25" s="48"/>
      <c r="M25" s="48"/>
      <c r="N25" s="48"/>
      <c r="O25" s="35"/>
      <c r="P25" s="44" t="s">
        <v>29</v>
      </c>
      <c r="Q25" s="46"/>
      <c r="R25" s="46"/>
      <c r="S25" s="48"/>
      <c r="T25" s="49"/>
      <c r="U25" s="49"/>
      <c r="V25" s="49"/>
      <c r="W25" s="48"/>
      <c r="X25" s="7"/>
    </row>
    <row r="26" spans="1:24" ht="12.75">
      <c r="A26" s="27"/>
      <c r="B26" s="27"/>
      <c r="C26" s="45" t="s">
        <v>30</v>
      </c>
      <c r="D26" s="41">
        <v>299159968.02</v>
      </c>
      <c r="E26" s="41"/>
      <c r="F26" s="41">
        <v>177331439.54</v>
      </c>
      <c r="G26" s="41"/>
      <c r="H26" s="48">
        <f t="shared" si="0"/>
        <v>121828528.47999999</v>
      </c>
      <c r="I26" s="41"/>
      <c r="J26" s="41">
        <v>262533597.93</v>
      </c>
      <c r="K26" s="41"/>
      <c r="L26" s="41">
        <v>153889222.01</v>
      </c>
      <c r="M26" s="41"/>
      <c r="N26" s="48">
        <f t="shared" si="1"/>
        <v>108644375.92000002</v>
      </c>
      <c r="O26" s="35"/>
      <c r="P26" s="39" t="s">
        <v>31</v>
      </c>
      <c r="Q26" s="53"/>
      <c r="R26" s="53"/>
      <c r="S26" s="48">
        <v>16165615.11</v>
      </c>
      <c r="T26" s="48"/>
      <c r="U26" s="48"/>
      <c r="V26" s="49"/>
      <c r="W26" s="48">
        <v>13555816.99</v>
      </c>
      <c r="X26" s="7"/>
    </row>
    <row r="27" spans="1:24" ht="12.75">
      <c r="A27" s="27"/>
      <c r="B27" s="27"/>
      <c r="C27" s="39" t="s">
        <v>32</v>
      </c>
      <c r="D27" s="41">
        <v>4767483.87</v>
      </c>
      <c r="E27" s="41"/>
      <c r="F27" s="41">
        <v>3052775.04</v>
      </c>
      <c r="G27" s="41"/>
      <c r="H27" s="48">
        <f t="shared" si="0"/>
        <v>1714708.83</v>
      </c>
      <c r="I27" s="41"/>
      <c r="J27" s="41">
        <v>3974422.77</v>
      </c>
      <c r="K27" s="41"/>
      <c r="L27" s="41">
        <v>2747456.81</v>
      </c>
      <c r="M27" s="41"/>
      <c r="N27" s="48">
        <f t="shared" si="1"/>
        <v>1226965.96</v>
      </c>
      <c r="O27" s="35"/>
      <c r="P27" s="39" t="s">
        <v>33</v>
      </c>
      <c r="Q27" s="46"/>
      <c r="R27" s="46"/>
      <c r="S27" s="48">
        <v>2006676.45</v>
      </c>
      <c r="T27" s="48"/>
      <c r="U27" s="48"/>
      <c r="V27" s="49"/>
      <c r="W27" s="48">
        <v>2006676.45</v>
      </c>
      <c r="X27" s="7"/>
    </row>
    <row r="28" spans="1:24" ht="12.75">
      <c r="A28" s="27"/>
      <c r="B28" s="27"/>
      <c r="C28" s="39" t="s">
        <v>34</v>
      </c>
      <c r="D28" s="41">
        <v>11644811.12</v>
      </c>
      <c r="E28" s="41"/>
      <c r="F28" s="41">
        <v>7877560.35</v>
      </c>
      <c r="G28" s="41"/>
      <c r="H28" s="48">
        <f t="shared" si="0"/>
        <v>3767250.7699999996</v>
      </c>
      <c r="I28" s="41"/>
      <c r="J28" s="41">
        <v>10496497.29</v>
      </c>
      <c r="K28" s="41"/>
      <c r="L28" s="41">
        <v>6635065.56</v>
      </c>
      <c r="M28" s="41"/>
      <c r="N28" s="48">
        <f t="shared" si="1"/>
        <v>3861431.7299999995</v>
      </c>
      <c r="O28" s="35"/>
      <c r="P28" s="39" t="s">
        <v>35</v>
      </c>
      <c r="Q28" s="50"/>
      <c r="R28" s="50"/>
      <c r="S28" s="48">
        <v>2589938.78</v>
      </c>
      <c r="T28" s="48"/>
      <c r="U28" s="48"/>
      <c r="V28" s="49"/>
      <c r="W28" s="48">
        <v>2948679.82</v>
      </c>
      <c r="X28" s="7"/>
    </row>
    <row r="29" spans="1:24" ht="12.75">
      <c r="A29" s="27"/>
      <c r="B29" s="27"/>
      <c r="C29" s="39" t="s">
        <v>36</v>
      </c>
      <c r="D29" s="40">
        <v>58554748.28</v>
      </c>
      <c r="E29" s="41"/>
      <c r="F29" s="40">
        <v>0</v>
      </c>
      <c r="G29" s="41"/>
      <c r="H29" s="40">
        <f t="shared" si="0"/>
        <v>58554748.28</v>
      </c>
      <c r="I29" s="41"/>
      <c r="J29" s="40">
        <v>53235129.48</v>
      </c>
      <c r="K29" s="41"/>
      <c r="L29" s="40">
        <v>0</v>
      </c>
      <c r="M29" s="41"/>
      <c r="N29" s="40">
        <f t="shared" si="1"/>
        <v>53235129.48</v>
      </c>
      <c r="O29" s="35"/>
      <c r="P29" s="39" t="s">
        <v>186</v>
      </c>
      <c r="S29" s="63">
        <v>0</v>
      </c>
      <c r="W29" s="63">
        <v>298773.06</v>
      </c>
      <c r="X29" s="7"/>
    </row>
    <row r="30" spans="1:24" ht="13.5" thickBot="1">
      <c r="A30" s="27"/>
      <c r="B30" s="27"/>
      <c r="C30" s="10"/>
      <c r="D30" s="47">
        <f>SUM(D23:D29)</f>
        <v>435575351.49</v>
      </c>
      <c r="E30" s="41"/>
      <c r="F30" s="47">
        <f>SUM(F23:F29)</f>
        <v>202692225.26999998</v>
      </c>
      <c r="G30" s="41"/>
      <c r="H30" s="47">
        <f>SUM(H23:H29)</f>
        <v>232883126.22</v>
      </c>
      <c r="I30" s="41"/>
      <c r="J30" s="47">
        <f>SUM(J23:J29)</f>
        <v>388003004.89000005</v>
      </c>
      <c r="K30" s="41"/>
      <c r="L30" s="47">
        <f>SUM(L23:L29)</f>
        <v>176670862.71</v>
      </c>
      <c r="M30" s="41"/>
      <c r="N30" s="47">
        <f>SUM(N23:N29)</f>
        <v>211332142.18</v>
      </c>
      <c r="O30" s="35"/>
      <c r="P30" s="39" t="s">
        <v>37</v>
      </c>
      <c r="Q30" s="52"/>
      <c r="R30" s="52"/>
      <c r="S30" s="40">
        <v>38602652.79</v>
      </c>
      <c r="T30" s="49"/>
      <c r="U30" s="49"/>
      <c r="V30" s="49"/>
      <c r="W30" s="40">
        <v>38363387.13</v>
      </c>
      <c r="X30" s="7"/>
    </row>
    <row r="31" spans="1:24" ht="14.25" thickBot="1" thickTop="1">
      <c r="A31" s="27"/>
      <c r="B31" s="27"/>
      <c r="C31" s="42" t="s">
        <v>38</v>
      </c>
      <c r="D31" s="54">
        <f>D30+D21</f>
        <v>463731219.90000004</v>
      </c>
      <c r="E31" s="41"/>
      <c r="F31" s="54">
        <f>F30+F21</f>
        <v>204237396.65999997</v>
      </c>
      <c r="G31" s="41"/>
      <c r="H31" s="54">
        <f>H21+H30</f>
        <v>259493823.24</v>
      </c>
      <c r="I31" s="41"/>
      <c r="J31" s="54">
        <f>J30+J21</f>
        <v>389088004.38000005</v>
      </c>
      <c r="K31" s="41"/>
      <c r="L31" s="54">
        <f>L30+L21</f>
        <v>176883588.66</v>
      </c>
      <c r="M31" s="41"/>
      <c r="N31" s="54">
        <f>N30+N21</f>
        <v>212204415.72</v>
      </c>
      <c r="O31" s="35"/>
      <c r="P31" s="45"/>
      <c r="Q31" s="46"/>
      <c r="R31" s="46"/>
      <c r="S31" s="43">
        <f>SUM(S26:S30)</f>
        <v>59364883.129999995</v>
      </c>
      <c r="T31" s="48"/>
      <c r="U31" s="48"/>
      <c r="V31" s="49"/>
      <c r="W31" s="43">
        <f>SUM(W26:W30)</f>
        <v>57173333.45</v>
      </c>
      <c r="X31" s="7"/>
    </row>
    <row r="32" spans="1:24" ht="13.5" thickTop="1">
      <c r="A32" s="27"/>
      <c r="B32" s="27"/>
      <c r="C32" s="10"/>
      <c r="D32" s="41"/>
      <c r="E32" s="41"/>
      <c r="F32" s="41"/>
      <c r="G32" s="41"/>
      <c r="H32" s="41"/>
      <c r="I32" s="41"/>
      <c r="J32" s="41"/>
      <c r="K32" s="41"/>
      <c r="L32" s="41"/>
      <c r="M32" s="41"/>
      <c r="N32" s="41"/>
      <c r="O32" s="35"/>
      <c r="X32" s="7"/>
    </row>
    <row r="33" spans="1:24" ht="12.75">
      <c r="A33" s="27"/>
      <c r="B33" s="27"/>
      <c r="C33" s="55" t="s">
        <v>40</v>
      </c>
      <c r="D33" s="41"/>
      <c r="E33" s="41"/>
      <c r="F33" s="41"/>
      <c r="G33" s="41"/>
      <c r="H33" s="41"/>
      <c r="I33" s="41"/>
      <c r="J33" s="41"/>
      <c r="K33" s="41"/>
      <c r="L33" s="41"/>
      <c r="M33" s="41"/>
      <c r="N33" s="41"/>
      <c r="O33" s="35"/>
      <c r="P33" s="44" t="s">
        <v>39</v>
      </c>
      <c r="Q33" s="46"/>
      <c r="R33" s="46"/>
      <c r="S33" s="50"/>
      <c r="T33" s="48"/>
      <c r="U33" s="48"/>
      <c r="V33" s="49"/>
      <c r="W33" s="50"/>
      <c r="X33" s="7"/>
    </row>
    <row r="34" spans="1:24" ht="12.75">
      <c r="A34" s="27"/>
      <c r="B34" s="27"/>
      <c r="C34" s="56" t="s">
        <v>42</v>
      </c>
      <c r="D34" s="48"/>
      <c r="E34" s="48"/>
      <c r="F34" s="48"/>
      <c r="G34" s="48"/>
      <c r="H34" s="50"/>
      <c r="I34" s="48"/>
      <c r="J34" s="48"/>
      <c r="K34" s="48"/>
      <c r="L34" s="48"/>
      <c r="M34" s="48"/>
      <c r="N34" s="50"/>
      <c r="O34" s="35"/>
      <c r="P34" s="45" t="s">
        <v>41</v>
      </c>
      <c r="Q34" s="53"/>
      <c r="R34" s="53"/>
      <c r="S34" s="40">
        <v>11174907.73</v>
      </c>
      <c r="T34" s="48"/>
      <c r="U34" s="48"/>
      <c r="V34" s="49"/>
      <c r="W34" s="40">
        <v>18668147.29</v>
      </c>
      <c r="X34" s="7"/>
    </row>
    <row r="35" spans="1:24" ht="13.5" thickBot="1">
      <c r="A35" s="27"/>
      <c r="B35" s="27"/>
      <c r="C35" s="51" t="s">
        <v>187</v>
      </c>
      <c r="D35" s="48"/>
      <c r="E35" s="48"/>
      <c r="F35" s="48">
        <v>865150.4</v>
      </c>
      <c r="G35" s="48"/>
      <c r="H35" s="48"/>
      <c r="I35" s="48"/>
      <c r="J35" s="48"/>
      <c r="K35" s="48"/>
      <c r="L35" s="48">
        <v>3231401.32</v>
      </c>
      <c r="M35" s="48"/>
      <c r="N35" s="48"/>
      <c r="O35" s="35"/>
      <c r="P35" s="10"/>
      <c r="Q35" s="50"/>
      <c r="R35" s="50"/>
      <c r="S35" s="47">
        <f>SUM(S34)</f>
        <v>11174907.73</v>
      </c>
      <c r="T35" s="48"/>
      <c r="U35" s="48"/>
      <c r="V35" s="49"/>
      <c r="W35" s="47">
        <f>SUM(W34)</f>
        <v>18668147.29</v>
      </c>
      <c r="X35" s="7"/>
    </row>
    <row r="36" spans="1:24" ht="14.25" thickBot="1" thickTop="1">
      <c r="A36" s="27"/>
      <c r="B36" s="27"/>
      <c r="C36" s="51" t="s">
        <v>45</v>
      </c>
      <c r="D36" s="48"/>
      <c r="E36" s="48"/>
      <c r="F36" s="40">
        <v>2797971.39</v>
      </c>
      <c r="G36" s="48"/>
      <c r="H36" s="48">
        <f>SUM(F35:F36)</f>
        <v>3663121.79</v>
      </c>
      <c r="I36" s="48"/>
      <c r="J36" s="48"/>
      <c r="K36" s="48"/>
      <c r="L36" s="40">
        <v>2652971.39</v>
      </c>
      <c r="M36" s="48"/>
      <c r="N36" s="48">
        <f>SUM(L35:L36)</f>
        <v>5884372.71</v>
      </c>
      <c r="O36" s="35"/>
      <c r="P36" s="42" t="s">
        <v>44</v>
      </c>
      <c r="Q36" s="52"/>
      <c r="R36" s="52"/>
      <c r="S36" s="54">
        <f>S16+S18+S22+S31+S35</f>
        <v>158486385.30999997</v>
      </c>
      <c r="T36" s="48"/>
      <c r="U36" s="48"/>
      <c r="V36" s="49"/>
      <c r="W36" s="54">
        <f>W35+W31+W23+W18+W16</f>
        <v>165775679.07000002</v>
      </c>
      <c r="X36" s="7"/>
    </row>
    <row r="37" spans="1:24" ht="13.5" thickTop="1">
      <c r="A37" s="27"/>
      <c r="B37" s="27"/>
      <c r="C37" s="51" t="s">
        <v>188</v>
      </c>
      <c r="D37" s="48"/>
      <c r="E37" s="48"/>
      <c r="F37" s="48"/>
      <c r="G37" s="48"/>
      <c r="H37" s="48">
        <v>202753.27</v>
      </c>
      <c r="I37" s="48"/>
      <c r="J37" s="48"/>
      <c r="K37" s="48"/>
      <c r="L37" s="48"/>
      <c r="M37" s="48"/>
      <c r="N37" s="48">
        <v>0</v>
      </c>
      <c r="O37" s="35"/>
      <c r="P37" s="10"/>
      <c r="Q37" s="53"/>
      <c r="R37" s="53"/>
      <c r="S37" s="50"/>
      <c r="T37" s="48"/>
      <c r="U37" s="48"/>
      <c r="V37" s="49"/>
      <c r="W37" s="50"/>
      <c r="X37" s="7"/>
    </row>
    <row r="38" spans="1:24" ht="12.75">
      <c r="A38" s="27"/>
      <c r="B38" s="27"/>
      <c r="C38" s="51" t="s">
        <v>189</v>
      </c>
      <c r="D38" s="48"/>
      <c r="E38" s="48"/>
      <c r="F38" s="48"/>
      <c r="G38" s="48"/>
      <c r="H38" s="48">
        <v>1408657</v>
      </c>
      <c r="I38" s="48"/>
      <c r="J38" s="48"/>
      <c r="K38" s="48"/>
      <c r="L38" s="48"/>
      <c r="M38" s="48"/>
      <c r="N38" s="48">
        <v>0</v>
      </c>
      <c r="O38" s="35"/>
      <c r="P38" s="10"/>
      <c r="Q38" s="53"/>
      <c r="R38" s="53"/>
      <c r="S38" s="50"/>
      <c r="T38" s="48"/>
      <c r="U38" s="48"/>
      <c r="V38" s="49"/>
      <c r="W38" s="50"/>
      <c r="X38" s="7"/>
    </row>
    <row r="39" spans="1:24" ht="12.75">
      <c r="A39" s="27"/>
      <c r="B39" s="27"/>
      <c r="C39" s="51" t="s">
        <v>46</v>
      </c>
      <c r="D39" s="48"/>
      <c r="E39" s="48"/>
      <c r="F39" s="48"/>
      <c r="G39" s="48"/>
      <c r="H39" s="40">
        <v>9263976.62</v>
      </c>
      <c r="I39" s="48"/>
      <c r="J39" s="48"/>
      <c r="K39" s="48"/>
      <c r="L39" s="48"/>
      <c r="M39" s="48"/>
      <c r="N39" s="40">
        <v>13068228.19</v>
      </c>
      <c r="O39" s="35"/>
      <c r="P39" s="37" t="s">
        <v>47</v>
      </c>
      <c r="Q39" s="50"/>
      <c r="R39" s="50"/>
      <c r="S39" s="50"/>
      <c r="T39" s="48"/>
      <c r="U39" s="48"/>
      <c r="V39" s="49"/>
      <c r="W39" s="50"/>
      <c r="X39" s="7"/>
    </row>
    <row r="40" spans="1:24" ht="13.5" thickBot="1">
      <c r="A40" s="27"/>
      <c r="B40" s="27"/>
      <c r="C40" s="10"/>
      <c r="D40" s="48"/>
      <c r="E40" s="48"/>
      <c r="F40" s="48"/>
      <c r="G40" s="48"/>
      <c r="H40" s="43">
        <f>SUM(H35:H39)</f>
        <v>14538508.68</v>
      </c>
      <c r="I40" s="48"/>
      <c r="J40" s="48"/>
      <c r="K40" s="48"/>
      <c r="L40" s="48"/>
      <c r="M40" s="48"/>
      <c r="N40" s="43">
        <f>SUM(N35:N39)</f>
        <v>18952600.9</v>
      </c>
      <c r="O40" s="35"/>
      <c r="P40" s="39" t="s">
        <v>49</v>
      </c>
      <c r="Q40" s="57"/>
      <c r="R40" s="57"/>
      <c r="S40" s="50"/>
      <c r="T40" s="48"/>
      <c r="U40" s="48"/>
      <c r="V40" s="49"/>
      <c r="W40" s="50"/>
      <c r="X40" s="7"/>
    </row>
    <row r="41" spans="1:24" ht="14.25" thickBot="1" thickTop="1">
      <c r="A41" s="27"/>
      <c r="B41" s="27"/>
      <c r="C41" s="42" t="s">
        <v>48</v>
      </c>
      <c r="D41" s="48"/>
      <c r="E41" s="48"/>
      <c r="F41" s="48"/>
      <c r="G41" s="48"/>
      <c r="H41" s="47">
        <f>H40+H31</f>
        <v>274032331.92</v>
      </c>
      <c r="I41" s="48"/>
      <c r="J41" s="48"/>
      <c r="K41" s="48"/>
      <c r="L41" s="48"/>
      <c r="M41" s="48"/>
      <c r="N41" s="47">
        <f>N40+N31</f>
        <v>231157016.62</v>
      </c>
      <c r="O41" s="35"/>
      <c r="P41" s="45" t="s">
        <v>50</v>
      </c>
      <c r="Q41" s="53"/>
      <c r="R41" s="53"/>
      <c r="S41" s="48">
        <v>4460290.95</v>
      </c>
      <c r="T41" s="48"/>
      <c r="U41" s="48"/>
      <c r="V41" s="49"/>
      <c r="W41" s="48">
        <v>4464708.59</v>
      </c>
      <c r="X41" s="7"/>
    </row>
    <row r="42" spans="1:24" ht="13.5" thickTop="1">
      <c r="A42" s="27"/>
      <c r="B42" s="27"/>
      <c r="C42" s="42"/>
      <c r="D42" s="48"/>
      <c r="E42" s="48"/>
      <c r="F42" s="48"/>
      <c r="G42" s="48"/>
      <c r="H42" s="48"/>
      <c r="I42" s="48"/>
      <c r="J42" s="48"/>
      <c r="K42" s="48"/>
      <c r="L42" s="48"/>
      <c r="M42" s="48"/>
      <c r="N42" s="48"/>
      <c r="O42" s="35"/>
      <c r="P42" s="39" t="s">
        <v>52</v>
      </c>
      <c r="Q42" s="58"/>
      <c r="R42" s="58"/>
      <c r="S42" s="40">
        <v>17731064.2</v>
      </c>
      <c r="T42" s="48"/>
      <c r="U42" s="48"/>
      <c r="V42" s="49"/>
      <c r="W42" s="40">
        <v>2285070.55</v>
      </c>
      <c r="X42" s="7"/>
    </row>
    <row r="43" spans="1:24" ht="13.5" thickBot="1">
      <c r="A43" s="27"/>
      <c r="B43" s="27"/>
      <c r="C43" s="37" t="s">
        <v>51</v>
      </c>
      <c r="D43" s="48"/>
      <c r="E43" s="48"/>
      <c r="F43" s="48"/>
      <c r="G43" s="48"/>
      <c r="H43" s="48"/>
      <c r="I43" s="48"/>
      <c r="J43" s="48"/>
      <c r="K43" s="48"/>
      <c r="L43" s="48"/>
      <c r="M43" s="48"/>
      <c r="N43" s="48"/>
      <c r="O43" s="35"/>
      <c r="P43" s="42" t="s">
        <v>15</v>
      </c>
      <c r="Q43" s="58"/>
      <c r="R43" s="58"/>
      <c r="S43" s="43">
        <f>SUM(S41:S42)</f>
        <v>22191355.15</v>
      </c>
      <c r="T43" s="48"/>
      <c r="U43" s="48"/>
      <c r="V43" s="49"/>
      <c r="W43" s="43">
        <f>SUM(W41:W42)</f>
        <v>6749779.14</v>
      </c>
      <c r="X43" s="7"/>
    </row>
    <row r="44" spans="1:24" ht="13.5" thickTop="1">
      <c r="A44" s="27"/>
      <c r="B44" s="27"/>
      <c r="C44" s="44" t="s">
        <v>53</v>
      </c>
      <c r="D44" s="48"/>
      <c r="E44" s="48"/>
      <c r="F44" s="48"/>
      <c r="G44" s="48"/>
      <c r="H44" s="50"/>
      <c r="I44" s="48"/>
      <c r="J44" s="48"/>
      <c r="K44" s="48"/>
      <c r="L44" s="48"/>
      <c r="M44" s="48"/>
      <c r="N44" s="50"/>
      <c r="O44" s="35"/>
      <c r="P44" s="10"/>
      <c r="Q44" s="46"/>
      <c r="R44" s="46"/>
      <c r="S44" s="50"/>
      <c r="T44" s="48"/>
      <c r="U44" s="48"/>
      <c r="V44" s="49"/>
      <c r="W44" s="50"/>
      <c r="X44" s="7"/>
    </row>
    <row r="45" spans="1:24" ht="12.75">
      <c r="A45" s="27"/>
      <c r="B45" s="27"/>
      <c r="C45" s="51" t="s">
        <v>54</v>
      </c>
      <c r="D45" s="48"/>
      <c r="E45" s="48"/>
      <c r="F45" s="48"/>
      <c r="G45" s="48"/>
      <c r="H45" s="48">
        <v>19783397.03</v>
      </c>
      <c r="I45" s="48"/>
      <c r="J45" s="48"/>
      <c r="K45" s="48"/>
      <c r="L45" s="48"/>
      <c r="M45" s="48"/>
      <c r="N45" s="48">
        <v>23631940.79</v>
      </c>
      <c r="O45" s="35"/>
      <c r="P45" s="37" t="s">
        <v>56</v>
      </c>
      <c r="Q45" s="53"/>
      <c r="R45" s="53"/>
      <c r="S45" s="50"/>
      <c r="T45" s="48"/>
      <c r="U45" s="48"/>
      <c r="V45" s="49"/>
      <c r="W45" s="50"/>
      <c r="X45" s="7"/>
    </row>
    <row r="46" spans="1:24" ht="12.75">
      <c r="A46" s="27"/>
      <c r="B46" s="27"/>
      <c r="C46" s="51" t="s">
        <v>55</v>
      </c>
      <c r="D46" s="48"/>
      <c r="E46" s="48"/>
      <c r="F46" s="48"/>
      <c r="G46" s="48"/>
      <c r="H46" s="48">
        <v>55751942.77</v>
      </c>
      <c r="I46" s="48"/>
      <c r="J46" s="48"/>
      <c r="K46" s="48"/>
      <c r="L46" s="48"/>
      <c r="M46" s="48"/>
      <c r="N46" s="48">
        <v>35988013.75</v>
      </c>
      <c r="O46" s="35"/>
      <c r="P46" s="44" t="s">
        <v>58</v>
      </c>
      <c r="Q46" s="46"/>
      <c r="R46" s="46"/>
      <c r="S46" s="50"/>
      <c r="T46" s="48"/>
      <c r="U46" s="48"/>
      <c r="V46" s="49"/>
      <c r="W46" s="50"/>
      <c r="X46" s="7"/>
    </row>
    <row r="47" spans="1:24" ht="12.75">
      <c r="A47" s="27"/>
      <c r="B47" s="27"/>
      <c r="C47" s="51" t="s">
        <v>57</v>
      </c>
      <c r="D47" s="48"/>
      <c r="E47" s="48"/>
      <c r="F47" s="48"/>
      <c r="G47" s="48"/>
      <c r="H47" s="59"/>
      <c r="I47" s="48"/>
      <c r="J47" s="48"/>
      <c r="K47" s="48"/>
      <c r="L47" s="48"/>
      <c r="M47" s="48"/>
      <c r="N47" s="59"/>
      <c r="O47" s="35"/>
      <c r="P47" s="39" t="s">
        <v>190</v>
      </c>
      <c r="S47" s="41">
        <v>2826.07</v>
      </c>
      <c r="W47" s="41">
        <v>2826.07</v>
      </c>
      <c r="X47" s="7"/>
    </row>
    <row r="48" spans="1:24" ht="12.75">
      <c r="A48" s="27"/>
      <c r="B48" s="27"/>
      <c r="C48" s="60" t="s">
        <v>59</v>
      </c>
      <c r="D48" s="48"/>
      <c r="E48" s="48"/>
      <c r="F48" s="48"/>
      <c r="G48" s="48"/>
      <c r="H48" s="48">
        <v>54402541.62</v>
      </c>
      <c r="I48" s="48"/>
      <c r="J48" s="48"/>
      <c r="K48" s="48"/>
      <c r="L48" s="48"/>
      <c r="M48" s="48"/>
      <c r="N48" s="48">
        <v>53493080.68</v>
      </c>
      <c r="O48" s="35"/>
      <c r="P48" s="39" t="s">
        <v>60</v>
      </c>
      <c r="Q48" s="50"/>
      <c r="R48" s="46"/>
      <c r="S48" s="48">
        <v>162241887.69</v>
      </c>
      <c r="T48" s="48"/>
      <c r="U48" s="50"/>
      <c r="V48" s="49"/>
      <c r="W48" s="48">
        <v>183963500.95</v>
      </c>
      <c r="X48" s="7"/>
    </row>
    <row r="49" spans="1:24" ht="13.5" thickBot="1">
      <c r="A49" s="27"/>
      <c r="B49" s="27"/>
      <c r="D49" s="48"/>
      <c r="E49" s="48"/>
      <c r="F49" s="48"/>
      <c r="G49" s="48"/>
      <c r="H49" s="43">
        <f>SUM(H45:H48)</f>
        <v>129937881.42000002</v>
      </c>
      <c r="I49" s="48"/>
      <c r="J49" s="48"/>
      <c r="K49" s="48"/>
      <c r="L49" s="48"/>
      <c r="M49" s="48"/>
      <c r="N49" s="43">
        <f>SUM(N45:N48)</f>
        <v>113113035.22</v>
      </c>
      <c r="O49" s="35"/>
      <c r="P49" s="39" t="s">
        <v>61</v>
      </c>
      <c r="Q49" s="50"/>
      <c r="R49" s="46"/>
      <c r="S49" s="40">
        <v>1290392.88</v>
      </c>
      <c r="T49" s="61"/>
      <c r="U49" s="50"/>
      <c r="V49" s="46"/>
      <c r="W49" s="40">
        <v>1479531.04</v>
      </c>
      <c r="X49" s="7"/>
    </row>
    <row r="50" spans="1:24" ht="14.25" thickBot="1" thickTop="1">
      <c r="A50" s="27"/>
      <c r="B50" s="27"/>
      <c r="C50" s="51"/>
      <c r="D50" s="48"/>
      <c r="E50" s="48"/>
      <c r="F50" s="48"/>
      <c r="G50" s="48"/>
      <c r="H50" s="59"/>
      <c r="I50" s="48"/>
      <c r="J50" s="48"/>
      <c r="K50" s="48"/>
      <c r="L50" s="48"/>
      <c r="M50" s="48"/>
      <c r="N50" s="59"/>
      <c r="O50" s="35"/>
      <c r="P50" s="10"/>
      <c r="Q50" s="50"/>
      <c r="R50" s="62"/>
      <c r="S50" s="43">
        <f>SUM(S47:S49)</f>
        <v>163535106.64</v>
      </c>
      <c r="T50" s="62"/>
      <c r="U50" s="50"/>
      <c r="V50" s="62"/>
      <c r="W50" s="43">
        <f>SUM(W47:W49)</f>
        <v>185445858.05999997</v>
      </c>
      <c r="X50" s="7"/>
    </row>
    <row r="51" spans="1:24" ht="13.5" thickTop="1">
      <c r="A51" s="27"/>
      <c r="B51" s="27"/>
      <c r="C51" s="44" t="s">
        <v>62</v>
      </c>
      <c r="D51" s="48"/>
      <c r="E51" s="48"/>
      <c r="F51" s="48"/>
      <c r="G51" s="48"/>
      <c r="H51" s="50"/>
      <c r="I51" s="48"/>
      <c r="J51" s="48"/>
      <c r="K51" s="48"/>
      <c r="L51" s="48"/>
      <c r="M51" s="48"/>
      <c r="N51" s="50"/>
      <c r="O51" s="35"/>
      <c r="P51" s="10"/>
      <c r="Q51" s="46"/>
      <c r="R51" s="46"/>
      <c r="S51" s="50"/>
      <c r="T51" s="48"/>
      <c r="U51" s="46"/>
      <c r="V51" s="46"/>
      <c r="W51" s="50"/>
      <c r="X51" s="7"/>
    </row>
    <row r="52" spans="1:24" ht="12.75">
      <c r="A52" s="27"/>
      <c r="B52" s="27"/>
      <c r="C52" s="51" t="s">
        <v>63</v>
      </c>
      <c r="D52" s="49"/>
      <c r="E52" s="49"/>
      <c r="F52" s="48">
        <v>130577582.62</v>
      </c>
      <c r="G52" s="49"/>
      <c r="H52" s="49"/>
      <c r="I52" s="49"/>
      <c r="J52" s="49"/>
      <c r="K52" s="49"/>
      <c r="L52" s="48">
        <v>132644258.47</v>
      </c>
      <c r="M52" s="49"/>
      <c r="N52" s="49"/>
      <c r="O52" s="35"/>
      <c r="P52" s="44" t="s">
        <v>64</v>
      </c>
      <c r="Q52" s="50"/>
      <c r="R52" s="50"/>
      <c r="S52" s="50"/>
      <c r="T52" s="48"/>
      <c r="U52" s="50"/>
      <c r="V52" s="50"/>
      <c r="W52" s="50"/>
      <c r="X52" s="7"/>
    </row>
    <row r="53" spans="1:24" ht="12.75">
      <c r="A53" s="27"/>
      <c r="B53" s="27"/>
      <c r="C53" s="60" t="s">
        <v>65</v>
      </c>
      <c r="D53" s="48"/>
      <c r="E53" s="49"/>
      <c r="F53" s="40">
        <v>8271041.03</v>
      </c>
      <c r="G53" s="49"/>
      <c r="H53" s="48">
        <f>F52-F53</f>
        <v>122306541.59</v>
      </c>
      <c r="I53" s="49"/>
      <c r="J53" s="48"/>
      <c r="K53" s="49"/>
      <c r="L53" s="40">
        <v>10559368.47</v>
      </c>
      <c r="M53" s="49"/>
      <c r="N53" s="48">
        <f>L52-L53</f>
        <v>122084890</v>
      </c>
      <c r="O53" s="35"/>
      <c r="P53" s="39" t="s">
        <v>66</v>
      </c>
      <c r="Q53" s="50"/>
      <c r="R53" s="50"/>
      <c r="S53" s="48">
        <v>71804763.78</v>
      </c>
      <c r="T53" s="48"/>
      <c r="U53" s="50"/>
      <c r="V53" s="50"/>
      <c r="W53" s="48">
        <v>76502931.43</v>
      </c>
      <c r="X53" s="7"/>
    </row>
    <row r="54" spans="1:24" ht="12.75">
      <c r="A54" s="27"/>
      <c r="B54" s="27"/>
      <c r="C54" s="51" t="s">
        <v>191</v>
      </c>
      <c r="D54" s="48"/>
      <c r="E54" s="49"/>
      <c r="F54" s="48"/>
      <c r="G54" s="49"/>
      <c r="H54" s="48">
        <v>596252.21</v>
      </c>
      <c r="I54" s="49"/>
      <c r="J54" s="48"/>
      <c r="K54" s="49"/>
      <c r="L54" s="48"/>
      <c r="M54" s="49"/>
      <c r="N54" s="48">
        <v>461718.35</v>
      </c>
      <c r="O54" s="35"/>
      <c r="P54" s="39" t="s">
        <v>192</v>
      </c>
      <c r="Q54" s="48">
        <v>461398</v>
      </c>
      <c r="R54" s="46"/>
      <c r="S54" s="48"/>
      <c r="T54" s="48"/>
      <c r="U54" s="41">
        <v>250535</v>
      </c>
      <c r="V54" s="46"/>
      <c r="W54" s="48"/>
      <c r="X54" s="7"/>
    </row>
    <row r="55" spans="1:24" ht="12.75">
      <c r="A55" s="27"/>
      <c r="B55" s="27"/>
      <c r="C55" s="51" t="s">
        <v>67</v>
      </c>
      <c r="D55" s="48"/>
      <c r="E55" s="49"/>
      <c r="F55" s="48"/>
      <c r="G55" s="49"/>
      <c r="H55" s="41">
        <v>70999.72</v>
      </c>
      <c r="I55" s="49"/>
      <c r="J55" s="48"/>
      <c r="K55" s="49"/>
      <c r="L55" s="48"/>
      <c r="M55" s="49"/>
      <c r="N55" s="48">
        <v>50844.37</v>
      </c>
      <c r="O55" s="35"/>
      <c r="P55" s="109" t="s">
        <v>193</v>
      </c>
      <c r="Q55" s="40">
        <v>0</v>
      </c>
      <c r="R55" s="46"/>
      <c r="S55" s="48">
        <f>Q54-Q55</f>
        <v>461398</v>
      </c>
      <c r="T55" s="48"/>
      <c r="U55" s="40">
        <v>0</v>
      </c>
      <c r="V55" s="46"/>
      <c r="W55" s="48">
        <f>U54-U55</f>
        <v>250535</v>
      </c>
      <c r="X55" s="7"/>
    </row>
    <row r="56" spans="1:24" ht="12.75">
      <c r="A56" s="27"/>
      <c r="B56" s="27"/>
      <c r="C56" s="51" t="s">
        <v>69</v>
      </c>
      <c r="D56" s="48"/>
      <c r="E56" s="49"/>
      <c r="F56" s="48"/>
      <c r="G56" s="49"/>
      <c r="H56" s="41">
        <v>38255094.89</v>
      </c>
      <c r="I56" s="49"/>
      <c r="J56" s="48"/>
      <c r="K56" s="49"/>
      <c r="L56" s="48"/>
      <c r="M56" s="49"/>
      <c r="N56" s="48">
        <v>40814475.68</v>
      </c>
      <c r="O56" s="35"/>
      <c r="P56" s="39" t="s">
        <v>68</v>
      </c>
      <c r="Q56" s="62"/>
      <c r="R56" s="62"/>
      <c r="S56" s="48">
        <v>100706857.51</v>
      </c>
      <c r="T56" s="48"/>
      <c r="U56" s="62"/>
      <c r="V56" s="62"/>
      <c r="W56" s="48">
        <v>27863895.55</v>
      </c>
      <c r="X56" s="7"/>
    </row>
    <row r="57" spans="1:24" ht="12.75">
      <c r="A57" s="27"/>
      <c r="B57" s="27"/>
      <c r="C57" s="51" t="s">
        <v>194</v>
      </c>
      <c r="D57" s="48"/>
      <c r="E57" s="49"/>
      <c r="F57" s="48"/>
      <c r="G57" s="49"/>
      <c r="H57" s="41">
        <v>256687.63</v>
      </c>
      <c r="I57" s="49"/>
      <c r="J57" s="48"/>
      <c r="K57" s="49"/>
      <c r="L57" s="48"/>
      <c r="M57" s="49"/>
      <c r="N57" s="48">
        <v>587117.19</v>
      </c>
      <c r="O57" s="35"/>
      <c r="P57" s="39" t="s">
        <v>70</v>
      </c>
      <c r="Q57" s="46"/>
      <c r="R57" s="46"/>
      <c r="S57" s="48">
        <v>1118134.64</v>
      </c>
      <c r="T57" s="48"/>
      <c r="U57" s="46"/>
      <c r="V57" s="46"/>
      <c r="W57" s="48">
        <v>6659510.78</v>
      </c>
      <c r="X57" s="7"/>
    </row>
    <row r="58" spans="1:24" ht="12.75">
      <c r="A58" s="27"/>
      <c r="B58" s="27"/>
      <c r="C58" s="51" t="s">
        <v>71</v>
      </c>
      <c r="D58" s="48"/>
      <c r="E58" s="49"/>
      <c r="F58" s="48"/>
      <c r="G58" s="49"/>
      <c r="H58" s="48"/>
      <c r="I58" s="49"/>
      <c r="J58" s="48"/>
      <c r="K58" s="49"/>
      <c r="L58" s="48"/>
      <c r="M58" s="49"/>
      <c r="N58" s="50"/>
      <c r="O58" s="35"/>
      <c r="P58" s="39" t="s">
        <v>72</v>
      </c>
      <c r="Q58" s="46"/>
      <c r="R58" s="46"/>
      <c r="S58" s="48">
        <v>32301498.67</v>
      </c>
      <c r="T58" s="48"/>
      <c r="U58" s="46"/>
      <c r="V58" s="46"/>
      <c r="W58" s="48">
        <v>32345900.94</v>
      </c>
      <c r="X58" s="7"/>
    </row>
    <row r="59" spans="1:24" ht="12.75">
      <c r="A59" s="27"/>
      <c r="B59" s="27"/>
      <c r="C59" s="60" t="s">
        <v>73</v>
      </c>
      <c r="D59" s="48"/>
      <c r="E59" s="49"/>
      <c r="F59" s="48"/>
      <c r="G59" s="49"/>
      <c r="H59" s="48">
        <v>0</v>
      </c>
      <c r="I59" s="49"/>
      <c r="J59" s="48"/>
      <c r="K59" s="49"/>
      <c r="L59" s="48"/>
      <c r="M59" s="49"/>
      <c r="N59" s="41">
        <v>1307763.98</v>
      </c>
      <c r="O59" s="35"/>
      <c r="P59" s="39" t="s">
        <v>74</v>
      </c>
      <c r="Q59" s="46"/>
      <c r="R59" s="46"/>
      <c r="S59" s="48">
        <v>2037122.88</v>
      </c>
      <c r="T59" s="48"/>
      <c r="U59" s="46"/>
      <c r="V59" s="46"/>
      <c r="W59" s="48">
        <v>1973166.61</v>
      </c>
      <c r="X59" s="7"/>
    </row>
    <row r="60" spans="1:24" ht="12.75">
      <c r="A60" s="27"/>
      <c r="B60" s="27"/>
      <c r="C60" s="51" t="s">
        <v>75</v>
      </c>
      <c r="D60" s="48"/>
      <c r="E60" s="49"/>
      <c r="F60" s="48"/>
      <c r="G60" s="49"/>
      <c r="H60" s="48">
        <v>312753</v>
      </c>
      <c r="I60" s="49"/>
      <c r="J60" s="48"/>
      <c r="K60" s="49"/>
      <c r="L60" s="48"/>
      <c r="M60" s="49"/>
      <c r="N60" s="48">
        <v>265784.39</v>
      </c>
      <c r="O60" s="35"/>
      <c r="P60" s="39" t="s">
        <v>76</v>
      </c>
      <c r="Q60" s="46"/>
      <c r="R60" s="46"/>
      <c r="S60" s="48"/>
      <c r="T60" s="48"/>
      <c r="U60" s="46"/>
      <c r="V60" s="46"/>
      <c r="W60" s="48"/>
      <c r="X60" s="7"/>
    </row>
    <row r="61" spans="1:24" ht="12.75">
      <c r="A61" s="27"/>
      <c r="B61" s="27"/>
      <c r="C61" s="51" t="s">
        <v>77</v>
      </c>
      <c r="D61" s="48"/>
      <c r="E61" s="49"/>
      <c r="F61" s="48">
        <v>2353260.99</v>
      </c>
      <c r="G61" s="49"/>
      <c r="H61" s="48"/>
      <c r="I61" s="49"/>
      <c r="J61" s="48"/>
      <c r="K61" s="49"/>
      <c r="L61" s="48">
        <v>2644268.88</v>
      </c>
      <c r="M61" s="49"/>
      <c r="N61" s="48"/>
      <c r="O61" s="35"/>
      <c r="P61" s="45" t="s">
        <v>78</v>
      </c>
      <c r="Q61" s="46"/>
      <c r="R61" s="46"/>
      <c r="S61" s="48">
        <v>4597701.19</v>
      </c>
      <c r="T61" s="48"/>
      <c r="U61" s="46"/>
      <c r="V61" s="46"/>
      <c r="W61" s="48">
        <v>3130349.7</v>
      </c>
      <c r="X61" s="7"/>
    </row>
    <row r="62" spans="1:24" ht="12.75">
      <c r="A62" s="27"/>
      <c r="B62" s="27"/>
      <c r="C62" s="60" t="s">
        <v>79</v>
      </c>
      <c r="D62" s="48"/>
      <c r="E62" s="49"/>
      <c r="F62" s="40">
        <v>2353260.99</v>
      </c>
      <c r="G62" s="49"/>
      <c r="H62" s="48">
        <f>F61-F62</f>
        <v>0</v>
      </c>
      <c r="I62" s="49"/>
      <c r="J62" s="48"/>
      <c r="K62" s="49"/>
      <c r="L62" s="40">
        <v>2644268.88</v>
      </c>
      <c r="M62" s="49"/>
      <c r="N62" s="48">
        <f>L61-L62</f>
        <v>0</v>
      </c>
      <c r="O62" s="35"/>
      <c r="P62" s="39" t="s">
        <v>80</v>
      </c>
      <c r="Q62" s="46"/>
      <c r="R62" s="46"/>
      <c r="S62" s="63">
        <v>33234894</v>
      </c>
      <c r="T62" s="48"/>
      <c r="U62" s="46"/>
      <c r="V62" s="46"/>
      <c r="W62" s="63">
        <v>58714979.4</v>
      </c>
      <c r="X62" s="7"/>
    </row>
    <row r="63" spans="1:24" ht="12.75">
      <c r="A63" s="27"/>
      <c r="B63" s="27"/>
      <c r="C63" s="51" t="s">
        <v>81</v>
      </c>
      <c r="D63" s="48"/>
      <c r="E63" s="49"/>
      <c r="F63" s="48"/>
      <c r="G63" s="49"/>
      <c r="H63" s="41">
        <v>29438036.73</v>
      </c>
      <c r="I63" s="49"/>
      <c r="J63" s="48"/>
      <c r="K63" s="49"/>
      <c r="L63" s="48"/>
      <c r="M63" s="49"/>
      <c r="N63" s="64">
        <v>27809154.72</v>
      </c>
      <c r="O63" s="35"/>
      <c r="P63" s="39" t="s">
        <v>82</v>
      </c>
      <c r="Q63" s="50"/>
      <c r="R63" s="50"/>
      <c r="S63" s="40">
        <v>2329359.6</v>
      </c>
      <c r="T63" s="48"/>
      <c r="U63" s="50"/>
      <c r="V63" s="50"/>
      <c r="W63" s="40">
        <v>3538927.29</v>
      </c>
      <c r="X63" s="7"/>
    </row>
    <row r="64" spans="1:24" ht="13.5" thickBot="1">
      <c r="A64" s="27"/>
      <c r="B64" s="27"/>
      <c r="C64" s="51" t="s">
        <v>83</v>
      </c>
      <c r="D64" s="48"/>
      <c r="E64" s="49"/>
      <c r="F64" s="48"/>
      <c r="G64" s="49"/>
      <c r="H64" s="40">
        <v>777714.96</v>
      </c>
      <c r="I64" s="49"/>
      <c r="J64" s="48"/>
      <c r="K64" s="49"/>
      <c r="L64" s="48"/>
      <c r="M64" s="49"/>
      <c r="N64" s="41">
        <v>3073297.02</v>
      </c>
      <c r="O64" s="35"/>
      <c r="P64" s="10"/>
      <c r="Q64" s="53"/>
      <c r="R64" s="53"/>
      <c r="S64" s="47">
        <f>SUM(S53:S63)</f>
        <v>248591730.27</v>
      </c>
      <c r="T64" s="48"/>
      <c r="U64" s="53"/>
      <c r="V64" s="53"/>
      <c r="W64" s="47">
        <f>SUM(W53:W63)</f>
        <v>210980196.70000002</v>
      </c>
      <c r="X64" s="7"/>
    </row>
    <row r="65" spans="1:24" ht="14.25" thickBot="1" thickTop="1">
      <c r="A65" s="27"/>
      <c r="B65" s="27"/>
      <c r="C65" s="10"/>
      <c r="D65" s="48"/>
      <c r="E65" s="49"/>
      <c r="F65" s="48"/>
      <c r="G65" s="49"/>
      <c r="H65" s="43">
        <f>SUM(H53:H64)</f>
        <v>192014080.73</v>
      </c>
      <c r="I65" s="49"/>
      <c r="J65" s="48"/>
      <c r="K65" s="49"/>
      <c r="L65" s="48"/>
      <c r="M65" s="49"/>
      <c r="N65" s="65">
        <f>SUM(N53:N64)</f>
        <v>196455045.7</v>
      </c>
      <c r="O65" s="67"/>
      <c r="P65" s="42" t="s">
        <v>84</v>
      </c>
      <c r="Q65" s="46"/>
      <c r="R65" s="46"/>
      <c r="S65" s="47">
        <f>S50+S64</f>
        <v>412126836.90999997</v>
      </c>
      <c r="T65" s="48"/>
      <c r="U65" s="46"/>
      <c r="V65" s="46"/>
      <c r="W65" s="47">
        <f>W50+W64</f>
        <v>396426054.76</v>
      </c>
      <c r="X65" s="7"/>
    </row>
    <row r="66" spans="1:24" ht="13.5" thickTop="1">
      <c r="A66" s="27"/>
      <c r="B66" s="27"/>
      <c r="C66" s="44" t="s">
        <v>85</v>
      </c>
      <c r="D66" s="48"/>
      <c r="E66" s="49"/>
      <c r="F66" s="48"/>
      <c r="G66" s="49"/>
      <c r="H66" s="50"/>
      <c r="I66" s="49"/>
      <c r="J66" s="48"/>
      <c r="K66" s="49"/>
      <c r="L66" s="48"/>
      <c r="M66" s="49"/>
      <c r="N66" s="50"/>
      <c r="O66" s="35"/>
      <c r="P66" s="10"/>
      <c r="Q66" s="57"/>
      <c r="R66" s="57"/>
      <c r="S66" s="48"/>
      <c r="T66" s="48"/>
      <c r="U66" s="48"/>
      <c r="V66" s="49"/>
      <c r="W66" s="48"/>
      <c r="X66" s="7"/>
    </row>
    <row r="67" spans="1:24" ht="12.75">
      <c r="A67" s="27"/>
      <c r="B67" s="27"/>
      <c r="C67" s="51" t="s">
        <v>86</v>
      </c>
      <c r="D67" s="48"/>
      <c r="E67" s="49"/>
      <c r="F67" s="48"/>
      <c r="G67" s="49"/>
      <c r="H67" s="48">
        <v>96114.67</v>
      </c>
      <c r="I67" s="49"/>
      <c r="J67" s="48"/>
      <c r="K67" s="49"/>
      <c r="L67" s="48"/>
      <c r="M67" s="49"/>
      <c r="N67" s="48">
        <v>170007.4</v>
      </c>
      <c r="O67" s="35"/>
      <c r="P67" s="10"/>
      <c r="Q67" s="57"/>
      <c r="R67" s="57"/>
      <c r="S67" s="48"/>
      <c r="T67" s="48"/>
      <c r="U67" s="48"/>
      <c r="V67" s="49"/>
      <c r="W67" s="48"/>
      <c r="X67" s="7"/>
    </row>
    <row r="68" spans="1:24" ht="12.75">
      <c r="A68" s="27"/>
      <c r="B68" s="27"/>
      <c r="C68" s="51" t="s">
        <v>87</v>
      </c>
      <c r="D68" s="48"/>
      <c r="E68" s="49"/>
      <c r="F68" s="48"/>
      <c r="G68" s="49"/>
      <c r="H68" s="40">
        <v>39386632.23</v>
      </c>
      <c r="I68" s="49"/>
      <c r="J68" s="48"/>
      <c r="K68" s="49"/>
      <c r="L68" s="48"/>
      <c r="M68" s="49"/>
      <c r="N68" s="40">
        <v>61838267.14</v>
      </c>
      <c r="O68" s="35"/>
      <c r="P68" s="10"/>
      <c r="Q68" s="50"/>
      <c r="R68" s="50"/>
      <c r="S68" s="48"/>
      <c r="T68" s="48"/>
      <c r="U68" s="48"/>
      <c r="V68" s="49"/>
      <c r="W68" s="48"/>
      <c r="X68" s="7"/>
    </row>
    <row r="69" spans="1:24" ht="13.5" thickBot="1">
      <c r="A69" s="27"/>
      <c r="B69" s="27"/>
      <c r="C69" s="10"/>
      <c r="D69" s="48"/>
      <c r="E69" s="49"/>
      <c r="F69" s="48"/>
      <c r="G69" s="49"/>
      <c r="H69" s="43">
        <f>SUM(H67:H68)</f>
        <v>39482746.9</v>
      </c>
      <c r="I69" s="49"/>
      <c r="J69" s="48"/>
      <c r="K69" s="49"/>
      <c r="L69" s="48"/>
      <c r="M69" s="49"/>
      <c r="N69" s="43">
        <f>SUM(N67:N68)</f>
        <v>62008274.54</v>
      </c>
      <c r="O69" s="35"/>
      <c r="X69" s="7"/>
    </row>
    <row r="70" spans="1:24" ht="14.25" thickBot="1" thickTop="1">
      <c r="A70" s="27"/>
      <c r="B70" s="27"/>
      <c r="C70" s="42" t="s">
        <v>88</v>
      </c>
      <c r="D70" s="48"/>
      <c r="E70" s="49"/>
      <c r="F70" s="48"/>
      <c r="G70" s="49"/>
      <c r="H70" s="47">
        <f>H69+H65+H49</f>
        <v>361434709.05</v>
      </c>
      <c r="I70" s="49"/>
      <c r="J70" s="48"/>
      <c r="K70" s="49"/>
      <c r="L70" s="48"/>
      <c r="M70" s="49"/>
      <c r="N70" s="47">
        <f>N69+N65+N49</f>
        <v>371576355.46</v>
      </c>
      <c r="O70" s="35"/>
      <c r="X70" s="7"/>
    </row>
    <row r="71" spans="1:24" ht="13.5" thickTop="1">
      <c r="A71" s="27"/>
      <c r="B71" s="27"/>
      <c r="C71" s="10"/>
      <c r="D71" s="48"/>
      <c r="E71" s="49"/>
      <c r="F71" s="48"/>
      <c r="G71" s="49"/>
      <c r="H71" s="48"/>
      <c r="I71" s="49"/>
      <c r="J71" s="48"/>
      <c r="K71" s="49"/>
      <c r="L71" s="48"/>
      <c r="M71" s="49"/>
      <c r="N71" s="48"/>
      <c r="O71" s="35"/>
      <c r="X71" s="7"/>
    </row>
    <row r="72" spans="1:24" ht="12.75">
      <c r="A72" s="27"/>
      <c r="B72" s="27"/>
      <c r="C72" s="37" t="s">
        <v>89</v>
      </c>
      <c r="D72" s="48"/>
      <c r="E72" s="49"/>
      <c r="F72" s="48"/>
      <c r="G72" s="49"/>
      <c r="H72" s="48"/>
      <c r="I72" s="49"/>
      <c r="J72" s="48"/>
      <c r="K72" s="49"/>
      <c r="L72" s="48"/>
      <c r="M72" s="49"/>
      <c r="N72" s="48"/>
      <c r="O72" s="35"/>
      <c r="P72" s="37" t="s">
        <v>90</v>
      </c>
      <c r="Q72" s="58"/>
      <c r="R72" s="58"/>
      <c r="S72" s="50"/>
      <c r="T72" s="48"/>
      <c r="U72" s="48"/>
      <c r="V72" s="49"/>
      <c r="W72" s="50"/>
      <c r="X72" s="7"/>
    </row>
    <row r="73" spans="1:24" ht="12.75">
      <c r="A73" s="27"/>
      <c r="B73" s="27"/>
      <c r="C73" s="51" t="s">
        <v>91</v>
      </c>
      <c r="D73" s="48"/>
      <c r="E73" s="49"/>
      <c r="F73" s="48"/>
      <c r="G73" s="49"/>
      <c r="H73" s="48">
        <v>2478703.51</v>
      </c>
      <c r="I73" s="49"/>
      <c r="J73" s="48"/>
      <c r="K73" s="49"/>
      <c r="L73" s="48"/>
      <c r="M73" s="49"/>
      <c r="N73" s="48">
        <v>1792990.2</v>
      </c>
      <c r="O73" s="35"/>
      <c r="P73" s="39" t="s">
        <v>92</v>
      </c>
      <c r="Q73" s="46"/>
      <c r="R73" s="46"/>
      <c r="S73" s="48">
        <v>92160.92</v>
      </c>
      <c r="T73" s="48"/>
      <c r="U73" s="48"/>
      <c r="V73" s="49"/>
      <c r="W73" s="48">
        <v>772782.9</v>
      </c>
      <c r="X73" s="7"/>
    </row>
    <row r="74" spans="1:24" ht="12.75">
      <c r="A74" s="27"/>
      <c r="B74" s="27"/>
      <c r="C74" s="51" t="s">
        <v>93</v>
      </c>
      <c r="D74" s="48"/>
      <c r="E74" s="49"/>
      <c r="F74" s="48"/>
      <c r="G74" s="49"/>
      <c r="H74" s="48">
        <v>352458.46</v>
      </c>
      <c r="I74" s="49"/>
      <c r="J74" s="48"/>
      <c r="K74" s="49"/>
      <c r="L74" s="48"/>
      <c r="M74" s="49"/>
      <c r="N74" s="48">
        <v>331745.84</v>
      </c>
      <c r="O74" s="35"/>
      <c r="P74" s="39" t="s">
        <v>94</v>
      </c>
      <c r="Q74" s="46"/>
      <c r="R74" s="46"/>
      <c r="S74" s="48">
        <v>1656944.42</v>
      </c>
      <c r="T74" s="48"/>
      <c r="U74" s="48"/>
      <c r="V74" s="49"/>
      <c r="W74" s="48">
        <v>1754601.37</v>
      </c>
      <c r="X74" s="7"/>
    </row>
    <row r="75" spans="1:24" ht="12.75">
      <c r="A75" s="27"/>
      <c r="B75" s="27"/>
      <c r="C75" s="51" t="s">
        <v>95</v>
      </c>
      <c r="D75" s="48"/>
      <c r="E75" s="49"/>
      <c r="F75" s="48"/>
      <c r="G75" s="49"/>
      <c r="H75" s="40">
        <v>2174906.85</v>
      </c>
      <c r="I75" s="49"/>
      <c r="J75" s="48"/>
      <c r="K75" s="49"/>
      <c r="L75" s="48"/>
      <c r="M75" s="49"/>
      <c r="N75" s="40">
        <v>13731766.96</v>
      </c>
      <c r="O75" s="35"/>
      <c r="P75" s="39" t="s">
        <v>96</v>
      </c>
      <c r="Q75" s="57"/>
      <c r="R75" s="57"/>
      <c r="S75" s="40">
        <v>49053930.89</v>
      </c>
      <c r="T75" s="48"/>
      <c r="U75" s="48"/>
      <c r="V75" s="49"/>
      <c r="W75" s="40">
        <v>51028775.67</v>
      </c>
      <c r="X75" s="7"/>
    </row>
    <row r="76" spans="1:24" ht="13.5" thickBot="1">
      <c r="A76" s="27"/>
      <c r="B76" s="27"/>
      <c r="C76" s="42" t="s">
        <v>97</v>
      </c>
      <c r="D76" s="48"/>
      <c r="E76" s="49"/>
      <c r="F76" s="48"/>
      <c r="G76" s="49"/>
      <c r="H76" s="47">
        <f>SUM(H73:H75)</f>
        <v>5006068.82</v>
      </c>
      <c r="I76" s="49"/>
      <c r="J76" s="48"/>
      <c r="K76" s="49"/>
      <c r="L76" s="48"/>
      <c r="M76" s="49"/>
      <c r="N76" s="47">
        <f>SUM(N73:N75)</f>
        <v>15856503</v>
      </c>
      <c r="O76" s="35"/>
      <c r="P76" s="42" t="s">
        <v>98</v>
      </c>
      <c r="Q76" s="57"/>
      <c r="R76" s="57"/>
      <c r="S76" s="43">
        <f>SUM(S73:S75)</f>
        <v>50803036.230000004</v>
      </c>
      <c r="T76" s="61"/>
      <c r="U76" s="61"/>
      <c r="V76" s="49"/>
      <c r="W76" s="43">
        <f>SUM(W73:W75)</f>
        <v>53556159.940000005</v>
      </c>
      <c r="X76" s="7"/>
    </row>
    <row r="77" spans="1:24" ht="14.25" thickBot="1" thickTop="1">
      <c r="A77" s="27"/>
      <c r="B77" s="27"/>
      <c r="C77" s="68" t="s">
        <v>99</v>
      </c>
      <c r="D77" s="48"/>
      <c r="E77" s="49"/>
      <c r="F77" s="48"/>
      <c r="G77" s="49"/>
      <c r="H77" s="69">
        <f>H76+H70+H41+H15</f>
        <v>643607613.5999999</v>
      </c>
      <c r="I77" s="49"/>
      <c r="J77" s="48"/>
      <c r="K77" s="49"/>
      <c r="L77" s="48"/>
      <c r="M77" s="49"/>
      <c r="N77" s="69">
        <f>N76+N70+N41+N15</f>
        <v>622507672.91</v>
      </c>
      <c r="O77" s="35"/>
      <c r="P77" s="42" t="s">
        <v>100</v>
      </c>
      <c r="Q77" s="50"/>
      <c r="R77" s="50"/>
      <c r="S77" s="69">
        <f>S76+S65+S43+S36</f>
        <v>643607613.5999999</v>
      </c>
      <c r="T77" s="48"/>
      <c r="U77" s="48"/>
      <c r="V77" s="49"/>
      <c r="W77" s="69">
        <f>W76+W65+W43+W36</f>
        <v>622507672.91</v>
      </c>
      <c r="X77" s="7"/>
    </row>
    <row r="78" spans="1:24" ht="13.5" thickTop="1">
      <c r="A78" s="27"/>
      <c r="B78" s="27"/>
      <c r="C78" s="10"/>
      <c r="D78" s="48"/>
      <c r="E78" s="49"/>
      <c r="F78" s="48"/>
      <c r="G78" s="49"/>
      <c r="H78" s="48"/>
      <c r="I78" s="49"/>
      <c r="J78" s="48"/>
      <c r="K78" s="49"/>
      <c r="L78" s="48"/>
      <c r="M78" s="49"/>
      <c r="N78" s="48"/>
      <c r="O78" s="35"/>
      <c r="P78" s="10"/>
      <c r="Q78" s="50"/>
      <c r="R78" s="50"/>
      <c r="S78" s="48"/>
      <c r="T78" s="48"/>
      <c r="U78" s="48"/>
      <c r="V78" s="49"/>
      <c r="W78" s="48"/>
      <c r="X78" s="7"/>
    </row>
    <row r="79" spans="1:24" ht="12.75">
      <c r="A79" s="27"/>
      <c r="B79" s="27"/>
      <c r="C79" s="37" t="s">
        <v>101</v>
      </c>
      <c r="D79" s="48"/>
      <c r="E79" s="49"/>
      <c r="F79" s="48"/>
      <c r="G79" s="49"/>
      <c r="H79" s="48"/>
      <c r="I79" s="49"/>
      <c r="J79" s="48"/>
      <c r="K79" s="49"/>
      <c r="L79" s="48"/>
      <c r="M79" s="49"/>
      <c r="N79" s="48"/>
      <c r="O79" s="35"/>
      <c r="P79" s="37" t="s">
        <v>101</v>
      </c>
      <c r="Q79" s="58"/>
      <c r="R79" s="58"/>
      <c r="S79" s="48"/>
      <c r="T79" s="48"/>
      <c r="U79" s="48"/>
      <c r="V79" s="49"/>
      <c r="W79" s="48"/>
      <c r="X79" s="7"/>
    </row>
    <row r="80" spans="1:24" ht="12.75">
      <c r="A80" s="27"/>
      <c r="B80" s="27"/>
      <c r="C80" s="39" t="s">
        <v>102</v>
      </c>
      <c r="D80" s="48"/>
      <c r="E80" s="49"/>
      <c r="F80" s="48"/>
      <c r="G80" s="49"/>
      <c r="H80" s="48">
        <v>4800168.83</v>
      </c>
      <c r="I80" s="49"/>
      <c r="J80" s="48"/>
      <c r="K80" s="49"/>
      <c r="L80" s="48"/>
      <c r="M80" s="49"/>
      <c r="N80" s="48">
        <v>2517294.47</v>
      </c>
      <c r="O80" s="35"/>
      <c r="P80" s="39" t="s">
        <v>103</v>
      </c>
      <c r="Q80" s="46"/>
      <c r="R80" s="46"/>
      <c r="S80" s="48">
        <v>4800168.83</v>
      </c>
      <c r="T80" s="48"/>
      <c r="U80" s="48"/>
      <c r="V80" s="49"/>
      <c r="W80" s="48">
        <v>2517294.47</v>
      </c>
      <c r="X80" s="7"/>
    </row>
    <row r="81" spans="1:24" ht="12.75">
      <c r="A81" s="27"/>
      <c r="B81" s="27"/>
      <c r="C81" s="39" t="s">
        <v>104</v>
      </c>
      <c r="D81" s="48"/>
      <c r="E81" s="49"/>
      <c r="F81" s="48"/>
      <c r="G81" s="49"/>
      <c r="H81" s="50"/>
      <c r="I81" s="49"/>
      <c r="J81" s="48"/>
      <c r="K81" s="49"/>
      <c r="L81" s="48"/>
      <c r="M81" s="49"/>
      <c r="N81" s="50"/>
      <c r="O81" s="35"/>
      <c r="P81" s="39" t="s">
        <v>105</v>
      </c>
      <c r="Q81" s="46"/>
      <c r="R81" s="46"/>
      <c r="S81" s="61"/>
      <c r="T81" s="61"/>
      <c r="U81" s="61"/>
      <c r="V81" s="49"/>
      <c r="W81" s="61"/>
      <c r="X81" s="7"/>
    </row>
    <row r="82" spans="1:24" ht="12.75">
      <c r="A82" s="27"/>
      <c r="B82" s="27"/>
      <c r="C82" s="60" t="s">
        <v>106</v>
      </c>
      <c r="D82" s="48"/>
      <c r="E82" s="49"/>
      <c r="F82" s="48"/>
      <c r="G82" s="49"/>
      <c r="H82" s="48">
        <v>420418239.75</v>
      </c>
      <c r="I82" s="49"/>
      <c r="J82" s="48"/>
      <c r="K82" s="49"/>
      <c r="L82" s="48"/>
      <c r="M82" s="49"/>
      <c r="N82" s="48">
        <v>420967522.9</v>
      </c>
      <c r="O82" s="35"/>
      <c r="P82" s="60" t="s">
        <v>106</v>
      </c>
      <c r="Q82" s="53"/>
      <c r="R82" s="53"/>
      <c r="S82" s="41">
        <v>420418239.75</v>
      </c>
      <c r="T82" s="41"/>
      <c r="U82" s="41"/>
      <c r="V82" s="50"/>
      <c r="W82" s="41">
        <v>420967522.9</v>
      </c>
      <c r="X82" s="7"/>
    </row>
    <row r="83" spans="1:24" ht="12.75">
      <c r="A83" s="27"/>
      <c r="B83" s="27"/>
      <c r="C83" s="39" t="s">
        <v>107</v>
      </c>
      <c r="D83" s="48"/>
      <c r="E83" s="49"/>
      <c r="F83" s="48"/>
      <c r="G83" s="49"/>
      <c r="H83" s="48">
        <v>8459299.35</v>
      </c>
      <c r="I83" s="49"/>
      <c r="J83" s="48"/>
      <c r="K83" s="49"/>
      <c r="L83" s="48"/>
      <c r="M83" s="49"/>
      <c r="N83" s="48">
        <v>12335183.42</v>
      </c>
      <c r="O83" s="35"/>
      <c r="P83" s="39" t="s">
        <v>108</v>
      </c>
      <c r="Q83" s="46"/>
      <c r="R83" s="46"/>
      <c r="S83" s="41">
        <v>8459299.35</v>
      </c>
      <c r="T83" s="41"/>
      <c r="U83" s="41"/>
      <c r="V83" s="50"/>
      <c r="W83" s="41">
        <v>12335183.42</v>
      </c>
      <c r="X83" s="7"/>
    </row>
    <row r="84" spans="1:24" ht="12.75">
      <c r="A84" s="27"/>
      <c r="B84" s="27"/>
      <c r="C84" s="39" t="s">
        <v>109</v>
      </c>
      <c r="D84" s="48"/>
      <c r="E84" s="49"/>
      <c r="F84" s="48"/>
      <c r="G84" s="49"/>
      <c r="H84" s="40">
        <v>0</v>
      </c>
      <c r="I84" s="49"/>
      <c r="J84" s="48"/>
      <c r="K84" s="49"/>
      <c r="L84" s="48"/>
      <c r="M84" s="49"/>
      <c r="N84" s="40">
        <v>0.11</v>
      </c>
      <c r="O84" s="35"/>
      <c r="P84" s="39" t="s">
        <v>109</v>
      </c>
      <c r="Q84" s="46"/>
      <c r="R84" s="46"/>
      <c r="S84" s="40">
        <v>0</v>
      </c>
      <c r="T84" s="41"/>
      <c r="U84" s="41"/>
      <c r="V84" s="50"/>
      <c r="W84" s="40">
        <v>0.11</v>
      </c>
      <c r="X84" s="7"/>
    </row>
    <row r="85" spans="1:24" ht="13.5" thickBot="1">
      <c r="A85" s="27"/>
      <c r="B85" s="27"/>
      <c r="C85" s="10"/>
      <c r="D85" s="48"/>
      <c r="E85" s="49"/>
      <c r="F85" s="48"/>
      <c r="G85" s="49"/>
      <c r="H85" s="43">
        <f>SUM(H80:H84)</f>
        <v>433677707.93</v>
      </c>
      <c r="I85" s="49"/>
      <c r="J85" s="48"/>
      <c r="K85" s="49"/>
      <c r="L85" s="48"/>
      <c r="M85" s="49"/>
      <c r="N85" s="65">
        <f>SUM(N80:N84)</f>
        <v>435820000.90000004</v>
      </c>
      <c r="O85" s="67"/>
      <c r="P85" s="10"/>
      <c r="Q85" s="50"/>
      <c r="R85" s="50"/>
      <c r="S85" s="47">
        <f>SUM(S80:S84)</f>
        <v>433677707.93</v>
      </c>
      <c r="T85" s="41"/>
      <c r="U85" s="41"/>
      <c r="V85" s="50"/>
      <c r="W85" s="47">
        <f>SUM(W80:W84)</f>
        <v>435820000.90000004</v>
      </c>
      <c r="X85" s="7"/>
    </row>
    <row r="86" spans="1:24" ht="13.5" thickTop="1">
      <c r="A86" s="27"/>
      <c r="B86" s="27"/>
      <c r="O86" s="35"/>
      <c r="X86" s="7"/>
    </row>
    <row r="87" spans="1:24" ht="13.5" thickBot="1">
      <c r="A87" s="71"/>
      <c r="B87" s="71"/>
      <c r="C87" s="70"/>
      <c r="D87" s="70"/>
      <c r="E87" s="70"/>
      <c r="F87" s="70"/>
      <c r="G87" s="70"/>
      <c r="H87" s="70"/>
      <c r="I87" s="70"/>
      <c r="J87" s="70"/>
      <c r="K87" s="70"/>
      <c r="L87" s="70"/>
      <c r="M87" s="70"/>
      <c r="N87" s="17"/>
      <c r="O87" s="110"/>
      <c r="P87" s="71"/>
      <c r="Q87" s="70"/>
      <c r="R87" s="70"/>
      <c r="S87" s="70"/>
      <c r="T87" s="70"/>
      <c r="U87" s="70"/>
      <c r="V87" s="70"/>
      <c r="W87" s="70"/>
      <c r="X87" s="17"/>
    </row>
    <row r="88" spans="2:24" ht="15.75" thickBot="1">
      <c r="B88" s="72"/>
      <c r="C88" s="73" t="s">
        <v>110</v>
      </c>
      <c r="D88" s="74"/>
      <c r="E88" s="74"/>
      <c r="F88" s="74"/>
      <c r="G88" s="74"/>
      <c r="H88" s="74"/>
      <c r="I88" s="74"/>
      <c r="J88" s="74"/>
      <c r="K88" s="74"/>
      <c r="L88" s="74"/>
      <c r="M88" s="74"/>
      <c r="N88" s="74"/>
      <c r="O88" s="74"/>
      <c r="P88" s="74"/>
      <c r="Q88" s="74"/>
      <c r="R88" s="74"/>
      <c r="S88" s="74"/>
      <c r="T88" s="74"/>
      <c r="U88" s="74"/>
      <c r="V88" s="74"/>
      <c r="W88" s="74"/>
      <c r="X88" s="25"/>
    </row>
    <row r="89" spans="2:24" ht="12.75">
      <c r="B89" s="27"/>
      <c r="C89" s="32" t="s">
        <v>195</v>
      </c>
      <c r="D89" s="10"/>
      <c r="E89" s="10"/>
      <c r="F89" s="10"/>
      <c r="G89" s="10"/>
      <c r="H89" s="10"/>
      <c r="I89" s="10"/>
      <c r="J89" s="10"/>
      <c r="K89" s="10"/>
      <c r="L89" s="10"/>
      <c r="M89" s="10"/>
      <c r="N89" s="10"/>
      <c r="O89" s="10"/>
      <c r="P89" s="10"/>
      <c r="Q89" s="10"/>
      <c r="R89" s="10"/>
      <c r="S89" s="10"/>
      <c r="T89" s="10"/>
      <c r="U89" s="10"/>
      <c r="V89" s="10"/>
      <c r="W89" s="10"/>
      <c r="X89" s="111"/>
    </row>
    <row r="90" spans="2:24" ht="12.75">
      <c r="B90" s="27"/>
      <c r="C90" s="39" t="s">
        <v>196</v>
      </c>
      <c r="D90" s="10"/>
      <c r="E90" s="10"/>
      <c r="F90" s="10"/>
      <c r="G90" s="10"/>
      <c r="H90" s="10"/>
      <c r="I90" s="10"/>
      <c r="J90" s="10"/>
      <c r="K90" s="10"/>
      <c r="L90" s="10"/>
      <c r="M90" s="10"/>
      <c r="N90" s="10"/>
      <c r="O90" s="10"/>
      <c r="P90" s="10"/>
      <c r="Q90" s="10"/>
      <c r="R90" s="10"/>
      <c r="S90" s="10"/>
      <c r="T90" s="10"/>
      <c r="U90" s="10"/>
      <c r="V90" s="10"/>
      <c r="W90" s="10"/>
      <c r="X90" s="67"/>
    </row>
    <row r="91" spans="2:24" ht="12.75">
      <c r="B91" s="27"/>
      <c r="C91" s="39" t="s">
        <v>197</v>
      </c>
      <c r="D91" s="10"/>
      <c r="E91" s="10"/>
      <c r="F91" s="10"/>
      <c r="G91" s="10"/>
      <c r="H91" s="10"/>
      <c r="I91" s="10"/>
      <c r="J91" s="10"/>
      <c r="K91" s="10"/>
      <c r="L91" s="10"/>
      <c r="M91" s="10"/>
      <c r="N91" s="10"/>
      <c r="O91" s="10"/>
      <c r="P91" s="10"/>
      <c r="Q91" s="10"/>
      <c r="R91" s="10"/>
      <c r="S91" s="10"/>
      <c r="T91" s="10"/>
      <c r="U91" s="10"/>
      <c r="V91" s="10"/>
      <c r="W91" s="10"/>
      <c r="X91" s="67"/>
    </row>
    <row r="92" spans="2:24" ht="12.75">
      <c r="B92" s="27"/>
      <c r="C92" s="76" t="s">
        <v>198</v>
      </c>
      <c r="D92" s="10"/>
      <c r="E92" s="10"/>
      <c r="F92" s="10"/>
      <c r="G92" s="10"/>
      <c r="H92" s="10"/>
      <c r="I92" s="10"/>
      <c r="J92" s="10"/>
      <c r="K92" s="10"/>
      <c r="L92" s="10"/>
      <c r="M92" s="10"/>
      <c r="N92" s="10"/>
      <c r="O92" s="10"/>
      <c r="P92" s="10"/>
      <c r="Q92" s="10"/>
      <c r="R92" s="10"/>
      <c r="S92" s="10"/>
      <c r="T92" s="10"/>
      <c r="U92" s="10"/>
      <c r="V92" s="10"/>
      <c r="W92" s="10"/>
      <c r="X92" s="67"/>
    </row>
    <row r="93" spans="2:24" ht="12.75">
      <c r="B93" s="27"/>
      <c r="C93" s="76" t="s">
        <v>199</v>
      </c>
      <c r="D93" s="10"/>
      <c r="E93" s="10"/>
      <c r="F93" s="10"/>
      <c r="G93" s="10"/>
      <c r="H93" s="10"/>
      <c r="I93" s="10"/>
      <c r="J93" s="10"/>
      <c r="K93" s="10"/>
      <c r="L93" s="10"/>
      <c r="M93" s="10"/>
      <c r="N93" s="10"/>
      <c r="O93" s="10"/>
      <c r="P93" s="10"/>
      <c r="Q93" s="10"/>
      <c r="R93" s="10"/>
      <c r="S93" s="10"/>
      <c r="T93" s="10"/>
      <c r="U93" s="10"/>
      <c r="V93" s="10"/>
      <c r="W93" s="10"/>
      <c r="X93" s="67"/>
    </row>
    <row r="94" spans="2:24" ht="12.75">
      <c r="B94" s="27"/>
      <c r="C94" s="76" t="s">
        <v>200</v>
      </c>
      <c r="D94" s="10"/>
      <c r="E94" s="10"/>
      <c r="F94" s="10"/>
      <c r="G94" s="10"/>
      <c r="H94" s="10"/>
      <c r="I94" s="10"/>
      <c r="J94" s="10"/>
      <c r="K94" s="10"/>
      <c r="L94" s="10"/>
      <c r="M94" s="10"/>
      <c r="N94" s="10"/>
      <c r="O94" s="10"/>
      <c r="P94" s="10"/>
      <c r="Q94" s="10"/>
      <c r="R94" s="10"/>
      <c r="S94" s="10"/>
      <c r="T94" s="10"/>
      <c r="U94" s="10"/>
      <c r="V94" s="10"/>
      <c r="W94" s="10"/>
      <c r="X94" s="67"/>
    </row>
    <row r="95" spans="2:24" ht="12.75">
      <c r="B95" s="27"/>
      <c r="C95" s="76" t="s">
        <v>113</v>
      </c>
      <c r="D95" s="10"/>
      <c r="E95" s="10"/>
      <c r="F95" s="10"/>
      <c r="G95" s="10"/>
      <c r="H95" s="10"/>
      <c r="I95" s="10"/>
      <c r="J95" s="10"/>
      <c r="K95" s="10"/>
      <c r="L95" s="10"/>
      <c r="M95" s="10"/>
      <c r="N95" s="10"/>
      <c r="O95" s="10"/>
      <c r="P95" s="10"/>
      <c r="Q95" s="10"/>
      <c r="R95" s="10"/>
      <c r="S95" s="10"/>
      <c r="T95" s="10"/>
      <c r="U95" s="10"/>
      <c r="V95" s="10"/>
      <c r="W95" s="10"/>
      <c r="X95" s="67"/>
    </row>
    <row r="96" spans="2:24" ht="12.75">
      <c r="B96" s="27"/>
      <c r="C96" s="76" t="s">
        <v>201</v>
      </c>
      <c r="D96" s="10"/>
      <c r="E96" s="10"/>
      <c r="F96" s="10"/>
      <c r="G96" s="10"/>
      <c r="H96" s="10"/>
      <c r="I96" s="10"/>
      <c r="J96" s="10"/>
      <c r="K96" s="10"/>
      <c r="L96" s="10"/>
      <c r="M96" s="10"/>
      <c r="N96" s="10"/>
      <c r="O96" s="10"/>
      <c r="P96" s="10"/>
      <c r="Q96" s="10"/>
      <c r="R96" s="10"/>
      <c r="S96" s="10"/>
      <c r="T96" s="10"/>
      <c r="U96" s="10"/>
      <c r="V96" s="10"/>
      <c r="W96" s="10"/>
      <c r="X96" s="67"/>
    </row>
    <row r="97" spans="1:256" s="91" customFormat="1" ht="12.75">
      <c r="A97" s="76" t="s">
        <v>119</v>
      </c>
      <c r="B97" s="88"/>
      <c r="C97" s="77" t="s">
        <v>116</v>
      </c>
      <c r="D97" s="76"/>
      <c r="E97" s="76"/>
      <c r="F97" s="78">
        <v>1135509667.7</v>
      </c>
      <c r="G97" s="78"/>
      <c r="H97" s="76"/>
      <c r="I97" s="76"/>
      <c r="J97" s="76"/>
      <c r="K97" s="76"/>
      <c r="L97" s="76"/>
      <c r="M97" s="76"/>
      <c r="N97" s="76"/>
      <c r="O97" s="76"/>
      <c r="P97" s="76"/>
      <c r="Q97" s="76"/>
      <c r="R97" s="76"/>
      <c r="S97" s="76"/>
      <c r="T97" s="76"/>
      <c r="U97" s="76"/>
      <c r="V97" s="76"/>
      <c r="W97" s="76"/>
      <c r="X97" s="90"/>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c r="IJ97" s="76"/>
      <c r="IK97" s="76"/>
      <c r="IL97" s="76"/>
      <c r="IM97" s="76"/>
      <c r="IN97" s="76"/>
      <c r="IO97" s="76"/>
      <c r="IP97" s="76"/>
      <c r="IQ97" s="76"/>
      <c r="IR97" s="76"/>
      <c r="IS97" s="76"/>
      <c r="IT97" s="76"/>
      <c r="IU97" s="76"/>
      <c r="IV97" s="76"/>
    </row>
    <row r="98" spans="2:24" ht="13.5" thickBot="1">
      <c r="B98" s="27"/>
      <c r="C98" s="77" t="s">
        <v>117</v>
      </c>
      <c r="D98" s="10"/>
      <c r="E98" s="10"/>
      <c r="F98" s="80">
        <v>456400389.8</v>
      </c>
      <c r="G98" s="80"/>
      <c r="H98" s="10"/>
      <c r="I98" s="10"/>
      <c r="J98" s="10"/>
      <c r="K98" s="10"/>
      <c r="L98" s="10"/>
      <c r="M98" s="10"/>
      <c r="N98" s="10"/>
      <c r="O98" s="10"/>
      <c r="P98" s="10"/>
      <c r="Q98" s="10"/>
      <c r="R98" s="10"/>
      <c r="S98" s="10"/>
      <c r="T98" s="10"/>
      <c r="U98" s="10"/>
      <c r="V98" s="10"/>
      <c r="W98" s="10"/>
      <c r="X98" s="67"/>
    </row>
    <row r="99" spans="2:24" ht="13.5" thickTop="1">
      <c r="B99" s="27"/>
      <c r="C99" s="55" t="s">
        <v>118</v>
      </c>
      <c r="D99" s="10"/>
      <c r="E99" s="10"/>
      <c r="F99" s="81">
        <f>SUM(F97:G98)</f>
        <v>1591910057.5</v>
      </c>
      <c r="G99" s="81"/>
      <c r="H99" s="10"/>
      <c r="I99" s="10"/>
      <c r="J99" s="10"/>
      <c r="K99" s="10"/>
      <c r="L99" s="10"/>
      <c r="M99" s="10"/>
      <c r="N99" s="10"/>
      <c r="O99" s="10"/>
      <c r="P99" s="10"/>
      <c r="Q99" s="10"/>
      <c r="R99" s="10"/>
      <c r="S99" s="10"/>
      <c r="T99" s="10"/>
      <c r="U99" s="10"/>
      <c r="V99" s="10"/>
      <c r="W99" s="10"/>
      <c r="X99" s="67"/>
    </row>
    <row r="100" spans="2:24" ht="12.75">
      <c r="B100" s="27"/>
      <c r="C100" s="76" t="s">
        <v>202</v>
      </c>
      <c r="D100" s="10"/>
      <c r="E100" s="10"/>
      <c r="F100" s="82"/>
      <c r="G100" s="82"/>
      <c r="H100" s="10"/>
      <c r="I100" s="10"/>
      <c r="J100" s="10"/>
      <c r="K100" s="10"/>
      <c r="L100" s="10"/>
      <c r="M100" s="10"/>
      <c r="N100" s="10"/>
      <c r="O100" s="10"/>
      <c r="P100" s="10"/>
      <c r="Q100" s="10"/>
      <c r="R100" s="10"/>
      <c r="S100" s="10"/>
      <c r="T100" s="10"/>
      <c r="U100" s="10"/>
      <c r="V100" s="10"/>
      <c r="W100" s="10"/>
      <c r="X100" s="67"/>
    </row>
    <row r="101" spans="2:24" ht="12.75">
      <c r="B101" s="27"/>
      <c r="C101" s="76"/>
      <c r="D101" s="10"/>
      <c r="E101" s="10"/>
      <c r="F101" s="82"/>
      <c r="G101" s="82"/>
      <c r="H101" s="10"/>
      <c r="I101" s="10"/>
      <c r="J101" s="10"/>
      <c r="K101" s="10"/>
      <c r="L101" s="10"/>
      <c r="M101" s="10"/>
      <c r="N101" s="10"/>
      <c r="O101" s="10"/>
      <c r="P101" s="10"/>
      <c r="Q101" s="10"/>
      <c r="R101" s="10"/>
      <c r="S101" s="10"/>
      <c r="T101" s="10"/>
      <c r="U101" s="10"/>
      <c r="V101" s="10"/>
      <c r="W101" s="10"/>
      <c r="X101" s="67"/>
    </row>
    <row r="102" spans="2:24" ht="13.5" thickBot="1">
      <c r="B102" s="71"/>
      <c r="C102" s="15"/>
      <c r="D102" s="15"/>
      <c r="E102" s="15"/>
      <c r="F102" s="15"/>
      <c r="G102" s="15"/>
      <c r="H102" s="15"/>
      <c r="I102" s="15"/>
      <c r="J102" s="15"/>
      <c r="K102" s="15"/>
      <c r="L102" s="15"/>
      <c r="M102" s="15"/>
      <c r="N102" s="15"/>
      <c r="O102" s="15"/>
      <c r="P102" s="15"/>
      <c r="Q102" s="15"/>
      <c r="R102" s="15"/>
      <c r="S102" s="15"/>
      <c r="T102" s="15"/>
      <c r="U102" s="15"/>
      <c r="V102" s="15"/>
      <c r="W102" s="15"/>
      <c r="X102" s="112"/>
    </row>
    <row r="103" spans="2:24" ht="15.75" thickBot="1">
      <c r="B103" s="71"/>
      <c r="C103" s="83" t="s">
        <v>121</v>
      </c>
      <c r="D103" s="15"/>
      <c r="E103" s="15"/>
      <c r="F103" s="15"/>
      <c r="G103" s="15"/>
      <c r="H103" s="15"/>
      <c r="I103" s="15"/>
      <c r="J103" s="15"/>
      <c r="K103" s="15"/>
      <c r="L103" s="15"/>
      <c r="M103" s="15"/>
      <c r="N103" s="15"/>
      <c r="O103" s="75"/>
      <c r="P103" s="15"/>
      <c r="Q103" s="15"/>
      <c r="R103" s="15"/>
      <c r="S103" s="15"/>
      <c r="T103" s="15"/>
      <c r="U103" s="70"/>
      <c r="V103" s="70"/>
      <c r="W103" s="85"/>
      <c r="X103" s="17"/>
    </row>
    <row r="104" spans="2:24" ht="12.75">
      <c r="B104" s="27"/>
      <c r="D104" s="29" t="s">
        <v>8</v>
      </c>
      <c r="E104" s="29"/>
      <c r="F104" s="29"/>
      <c r="G104" s="29"/>
      <c r="H104" s="29"/>
      <c r="J104" s="29" t="s">
        <v>8</v>
      </c>
      <c r="K104" s="29"/>
      <c r="L104" s="29"/>
      <c r="M104" s="29"/>
      <c r="N104" s="29"/>
      <c r="O104" s="3"/>
      <c r="Q104" s="87"/>
      <c r="R104" s="87"/>
      <c r="S104" s="87"/>
      <c r="U104" s="87"/>
      <c r="V104" s="87"/>
      <c r="W104" s="87"/>
      <c r="X104" s="7"/>
    </row>
    <row r="105" spans="2:24" ht="12.75">
      <c r="B105" s="27"/>
      <c r="D105" s="87" t="s">
        <v>123</v>
      </c>
      <c r="E105" s="87"/>
      <c r="F105" s="87"/>
      <c r="G105" s="87"/>
      <c r="H105" s="87"/>
      <c r="J105" s="87" t="s">
        <v>124</v>
      </c>
      <c r="K105" s="87"/>
      <c r="L105" s="87"/>
      <c r="M105" s="87"/>
      <c r="N105" s="87"/>
      <c r="O105" s="79"/>
      <c r="Q105" s="87"/>
      <c r="R105" s="87"/>
      <c r="S105" s="87"/>
      <c r="U105" s="87"/>
      <c r="V105" s="87"/>
      <c r="W105" s="87"/>
      <c r="X105" s="7"/>
    </row>
    <row r="106" spans="2:24" ht="12.75">
      <c r="B106" s="27"/>
      <c r="C106" s="37" t="s">
        <v>125</v>
      </c>
      <c r="F106" s="32"/>
      <c r="H106" s="32"/>
      <c r="N106" s="32"/>
      <c r="O106" s="79"/>
      <c r="X106" s="7"/>
    </row>
    <row r="107" spans="2:24" ht="12.75">
      <c r="B107" s="27"/>
      <c r="C107" s="39" t="s">
        <v>126</v>
      </c>
      <c r="F107" s="48"/>
      <c r="H107" s="48">
        <v>1591910057.5</v>
      </c>
      <c r="L107" s="32"/>
      <c r="N107" s="48">
        <v>1790362478.25</v>
      </c>
      <c r="O107" s="79"/>
      <c r="P107" s="39"/>
      <c r="Q107" s="46"/>
      <c r="S107" s="41"/>
      <c r="U107" s="59"/>
      <c r="W107" s="41"/>
      <c r="X107" s="7"/>
    </row>
    <row r="108" spans="2:24" ht="12.75">
      <c r="B108" s="27"/>
      <c r="C108" s="39" t="s">
        <v>128</v>
      </c>
      <c r="F108" s="48"/>
      <c r="H108" s="40">
        <v>1453208077.24</v>
      </c>
      <c r="L108" s="48"/>
      <c r="N108" s="40">
        <v>1634984441.44</v>
      </c>
      <c r="O108" s="79"/>
      <c r="P108" s="39"/>
      <c r="Q108" s="113"/>
      <c r="R108" s="79"/>
      <c r="S108" s="48"/>
      <c r="T108" s="79"/>
      <c r="U108" s="93"/>
      <c r="V108" s="79"/>
      <c r="W108" s="48"/>
      <c r="X108" s="7"/>
    </row>
    <row r="109" spans="2:24" ht="12.75">
      <c r="B109" s="27"/>
      <c r="C109" s="39" t="s">
        <v>130</v>
      </c>
      <c r="F109" s="48"/>
      <c r="H109" s="48">
        <f>H107-H108</f>
        <v>138701980.26</v>
      </c>
      <c r="L109" s="48"/>
      <c r="N109" s="48">
        <f>N107-N108</f>
        <v>155378036.80999994</v>
      </c>
      <c r="O109" s="79"/>
      <c r="P109" s="39"/>
      <c r="Q109" s="113"/>
      <c r="R109" s="79"/>
      <c r="S109" s="48"/>
      <c r="T109" s="79"/>
      <c r="U109" s="93"/>
      <c r="V109" s="79"/>
      <c r="W109" s="48"/>
      <c r="X109" s="7"/>
    </row>
    <row r="110" spans="2:24" ht="12.75">
      <c r="B110" s="27"/>
      <c r="C110" s="39" t="s">
        <v>132</v>
      </c>
      <c r="F110" s="48"/>
      <c r="H110" s="40">
        <v>9289180.45</v>
      </c>
      <c r="L110" s="48"/>
      <c r="N110" s="40">
        <v>10247476.3</v>
      </c>
      <c r="O110" s="79"/>
      <c r="P110" s="44"/>
      <c r="Q110" s="114"/>
      <c r="R110" s="79"/>
      <c r="S110" s="93"/>
      <c r="T110" s="79"/>
      <c r="U110" s="114"/>
      <c r="V110" s="79"/>
      <c r="W110" s="93"/>
      <c r="X110" s="7"/>
    </row>
    <row r="111" spans="2:24" ht="12.75">
      <c r="B111" s="27"/>
      <c r="C111" s="39" t="s">
        <v>118</v>
      </c>
      <c r="F111" s="48"/>
      <c r="H111" s="48">
        <f>SUM(H109:H110)</f>
        <v>147991160.70999998</v>
      </c>
      <c r="L111" s="48"/>
      <c r="N111" s="48">
        <f>SUM(N109:N110)</f>
        <v>165625513.10999995</v>
      </c>
      <c r="O111" s="79"/>
      <c r="P111" s="95"/>
      <c r="Q111" s="48"/>
      <c r="R111" s="79"/>
      <c r="S111" s="48"/>
      <c r="T111" s="79"/>
      <c r="U111" s="48"/>
      <c r="V111" s="79"/>
      <c r="W111" s="48"/>
      <c r="X111" s="7"/>
    </row>
    <row r="112" spans="2:24" ht="12.75">
      <c r="B112" s="27"/>
      <c r="C112" s="39" t="s">
        <v>135</v>
      </c>
      <c r="F112" s="48">
        <v>22033058.47</v>
      </c>
      <c r="H112" s="48"/>
      <c r="L112" s="48">
        <v>22307912.62</v>
      </c>
      <c r="N112" s="48"/>
      <c r="O112" s="79"/>
      <c r="P112" s="39"/>
      <c r="Q112" s="93"/>
      <c r="R112" s="79"/>
      <c r="S112" s="48"/>
      <c r="T112" s="79"/>
      <c r="U112" s="93"/>
      <c r="V112" s="79"/>
      <c r="W112" s="48"/>
      <c r="X112" s="7"/>
    </row>
    <row r="113" spans="2:24" ht="12.75">
      <c r="B113" s="27"/>
      <c r="C113" s="96" t="s">
        <v>137</v>
      </c>
      <c r="F113" s="40">
        <v>37891489.43</v>
      </c>
      <c r="H113" s="40">
        <f>SUM(F112:F113)</f>
        <v>59924547.9</v>
      </c>
      <c r="L113" s="40">
        <v>39622319.93</v>
      </c>
      <c r="N113" s="40">
        <f>SUM(L112:L113)</f>
        <v>61930232.55</v>
      </c>
      <c r="O113" s="79"/>
      <c r="Q113" s="93"/>
      <c r="R113" s="79"/>
      <c r="S113" s="93"/>
      <c r="T113" s="79"/>
      <c r="U113" s="93"/>
      <c r="V113" s="79"/>
      <c r="W113" s="93"/>
      <c r="X113" s="7"/>
    </row>
    <row r="114" spans="2:24" ht="12.75">
      <c r="B114" s="27"/>
      <c r="C114" s="39" t="s">
        <v>138</v>
      </c>
      <c r="F114" s="48"/>
      <c r="H114" s="48">
        <f>H111-H113</f>
        <v>88066612.80999997</v>
      </c>
      <c r="L114" s="115"/>
      <c r="N114" s="48">
        <f>N111-N113</f>
        <v>103695280.55999996</v>
      </c>
      <c r="O114" s="79"/>
      <c r="Q114" s="93"/>
      <c r="R114" s="79"/>
      <c r="S114" s="93"/>
      <c r="T114" s="79"/>
      <c r="U114" s="93"/>
      <c r="V114" s="79"/>
      <c r="W114" s="93"/>
      <c r="X114" s="7"/>
    </row>
    <row r="115" spans="2:24" ht="12.75">
      <c r="B115" s="27"/>
      <c r="C115" s="39" t="s">
        <v>140</v>
      </c>
      <c r="F115" s="48"/>
      <c r="H115" s="48"/>
      <c r="L115" s="48"/>
      <c r="N115" s="48"/>
      <c r="O115" s="79"/>
      <c r="P115" s="44"/>
      <c r="Q115" s="48"/>
      <c r="R115" s="79"/>
      <c r="S115" s="93"/>
      <c r="T115" s="79"/>
      <c r="U115" s="93"/>
      <c r="V115" s="79"/>
      <c r="W115" s="93"/>
      <c r="X115" s="7"/>
    </row>
    <row r="116" spans="2:24" ht="12.75">
      <c r="B116" s="27"/>
      <c r="C116" s="96" t="s">
        <v>142</v>
      </c>
      <c r="F116" s="48">
        <v>0</v>
      </c>
      <c r="H116" s="48"/>
      <c r="L116" s="48">
        <v>62981.39</v>
      </c>
      <c r="N116" s="48"/>
      <c r="O116" s="79"/>
      <c r="P116" s="39"/>
      <c r="Q116" s="113"/>
      <c r="R116" s="79"/>
      <c r="S116" s="48"/>
      <c r="T116" s="79"/>
      <c r="U116" s="93"/>
      <c r="V116" s="79"/>
      <c r="W116" s="48"/>
      <c r="X116" s="7"/>
    </row>
    <row r="117" spans="2:24" ht="12.75">
      <c r="B117" s="27"/>
      <c r="C117" s="96" t="s">
        <v>144</v>
      </c>
      <c r="F117" s="40">
        <v>875413.79</v>
      </c>
      <c r="H117" s="48"/>
      <c r="L117" s="40">
        <v>3066722.91</v>
      </c>
      <c r="N117" s="48"/>
      <c r="O117" s="79"/>
      <c r="P117" s="39"/>
      <c r="Q117" s="114"/>
      <c r="R117" s="79"/>
      <c r="S117" s="48"/>
      <c r="T117" s="79"/>
      <c r="U117" s="48"/>
      <c r="V117" s="79"/>
      <c r="W117" s="48"/>
      <c r="X117" s="7"/>
    </row>
    <row r="118" spans="2:24" ht="12.75">
      <c r="B118" s="27"/>
      <c r="C118" s="10"/>
      <c r="F118" s="48">
        <f>SUM(F115:F117)</f>
        <v>875413.79</v>
      </c>
      <c r="H118" s="48"/>
      <c r="L118" s="115">
        <f>SUM(L116:L117)</f>
        <v>3129704.3000000003</v>
      </c>
      <c r="N118" s="48"/>
      <c r="O118" s="79"/>
      <c r="P118" s="39"/>
      <c r="Q118" s="114"/>
      <c r="R118" s="79"/>
      <c r="S118" s="48"/>
      <c r="T118" s="79"/>
      <c r="U118" s="48"/>
      <c r="V118" s="79"/>
      <c r="W118" s="48"/>
      <c r="X118" s="7"/>
    </row>
    <row r="119" spans="2:24" ht="12.75">
      <c r="B119" s="27"/>
      <c r="C119" s="39" t="s">
        <v>147</v>
      </c>
      <c r="F119" s="50"/>
      <c r="H119" s="48"/>
      <c r="L119" s="48"/>
      <c r="N119" s="48"/>
      <c r="O119" s="79"/>
      <c r="P119" s="39"/>
      <c r="Q119" s="113"/>
      <c r="R119" s="79"/>
      <c r="S119" s="48"/>
      <c r="T119" s="79"/>
      <c r="U119" s="93"/>
      <c r="V119" s="79"/>
      <c r="W119" s="48"/>
      <c r="X119" s="7"/>
    </row>
    <row r="120" spans="2:24" ht="12.75">
      <c r="B120" s="27"/>
      <c r="C120" s="96" t="s">
        <v>149</v>
      </c>
      <c r="F120" s="40">
        <v>8466549.8</v>
      </c>
      <c r="H120" s="98">
        <f>(F118-F120)*-1</f>
        <v>7591136.010000001</v>
      </c>
      <c r="L120" s="40">
        <v>15383363.36</v>
      </c>
      <c r="N120" s="98">
        <f>(L118-L120)*-1</f>
        <v>12253659.059999999</v>
      </c>
      <c r="O120" s="79"/>
      <c r="P120" s="39"/>
      <c r="Q120" s="93"/>
      <c r="R120" s="79"/>
      <c r="S120" s="48"/>
      <c r="T120" s="79"/>
      <c r="U120" s="93"/>
      <c r="V120" s="79"/>
      <c r="W120" s="48"/>
      <c r="X120" s="7"/>
    </row>
    <row r="121" spans="2:24" ht="12.75">
      <c r="B121" s="27"/>
      <c r="C121" s="39" t="s">
        <v>151</v>
      </c>
      <c r="F121" s="48"/>
      <c r="H121" s="48">
        <f>H114-H120</f>
        <v>80475476.79999997</v>
      </c>
      <c r="L121" s="48"/>
      <c r="N121" s="48">
        <f>N114-N120</f>
        <v>91441621.49999996</v>
      </c>
      <c r="O121" s="79"/>
      <c r="P121" s="39"/>
      <c r="Q121" s="93"/>
      <c r="R121" s="79"/>
      <c r="S121" s="48"/>
      <c r="T121" s="79"/>
      <c r="U121" s="93"/>
      <c r="V121" s="79"/>
      <c r="W121" s="48"/>
      <c r="X121" s="7"/>
    </row>
    <row r="122" spans="2:24" ht="12.75">
      <c r="B122" s="27"/>
      <c r="C122" s="10"/>
      <c r="F122" s="50"/>
      <c r="H122" s="50"/>
      <c r="L122" s="48"/>
      <c r="N122" s="50"/>
      <c r="O122" s="79"/>
      <c r="Q122" s="113"/>
      <c r="R122" s="79"/>
      <c r="S122" s="48"/>
      <c r="T122" s="79"/>
      <c r="U122" s="93"/>
      <c r="V122" s="79"/>
      <c r="W122" s="48"/>
      <c r="X122" s="7"/>
    </row>
    <row r="123" spans="2:24" ht="12.75">
      <c r="B123" s="27"/>
      <c r="C123" s="37" t="s">
        <v>152</v>
      </c>
      <c r="F123" s="48"/>
      <c r="H123" s="48"/>
      <c r="L123" s="50"/>
      <c r="N123" s="48"/>
      <c r="O123" s="79"/>
      <c r="X123" s="7"/>
    </row>
    <row r="124" spans="2:24" ht="12.75">
      <c r="B124" s="27"/>
      <c r="C124" s="77" t="s">
        <v>153</v>
      </c>
      <c r="F124" s="48">
        <v>30897839.33</v>
      </c>
      <c r="H124" s="48"/>
      <c r="L124" s="48">
        <v>44500238.79</v>
      </c>
      <c r="N124" s="48"/>
      <c r="O124" s="79"/>
      <c r="X124" s="7"/>
    </row>
    <row r="125" spans="2:24" ht="12.75">
      <c r="B125" s="27"/>
      <c r="C125" s="77" t="s">
        <v>154</v>
      </c>
      <c r="F125" s="48">
        <v>37613.34</v>
      </c>
      <c r="H125" s="48"/>
      <c r="L125" s="48">
        <v>84156.48</v>
      </c>
      <c r="N125" s="48"/>
      <c r="O125" s="79"/>
      <c r="X125" s="7"/>
    </row>
    <row r="126" spans="2:24" ht="12.75">
      <c r="B126" s="27"/>
      <c r="C126" s="77" t="s">
        <v>203</v>
      </c>
      <c r="F126" s="48">
        <v>184685.15</v>
      </c>
      <c r="H126" s="48"/>
      <c r="L126" s="48">
        <v>35628.31</v>
      </c>
      <c r="N126" s="48"/>
      <c r="O126" s="79"/>
      <c r="X126" s="7"/>
    </row>
    <row r="127" spans="2:24" ht="12.75">
      <c r="B127" s="27"/>
      <c r="C127" s="77" t="s">
        <v>204</v>
      </c>
      <c r="F127" s="40">
        <v>1429.3</v>
      </c>
      <c r="H127" s="48"/>
      <c r="L127" s="40">
        <v>0</v>
      </c>
      <c r="N127" s="48"/>
      <c r="O127" s="79"/>
      <c r="X127" s="7"/>
    </row>
    <row r="128" spans="2:24" ht="12.75">
      <c r="B128" s="27"/>
      <c r="C128" s="77"/>
      <c r="F128" s="48">
        <f>SUM(F124:F127)</f>
        <v>31121567.119999997</v>
      </c>
      <c r="H128" s="48"/>
      <c r="L128" s="48">
        <f>SUM(L124:L127)</f>
        <v>44620023.58</v>
      </c>
      <c r="N128" s="48"/>
      <c r="O128" s="79"/>
      <c r="X128" s="7"/>
    </row>
    <row r="129" spans="2:24" ht="12.75">
      <c r="B129" s="27"/>
      <c r="C129" s="39" t="s">
        <v>155</v>
      </c>
      <c r="D129" s="41">
        <v>21816563.36</v>
      </c>
      <c r="F129" s="48"/>
      <c r="G129" s="79"/>
      <c r="H129" s="48"/>
      <c r="J129" s="41">
        <v>33759041.96</v>
      </c>
      <c r="L129" s="48"/>
      <c r="N129" s="48"/>
      <c r="O129" s="79"/>
      <c r="X129" s="7"/>
    </row>
    <row r="130" spans="2:24" ht="12.75">
      <c r="B130" s="27"/>
      <c r="C130" s="77" t="s">
        <v>156</v>
      </c>
      <c r="D130" s="41">
        <v>1241054.79</v>
      </c>
      <c r="F130" s="48"/>
      <c r="G130" s="79"/>
      <c r="H130" s="48"/>
      <c r="J130" s="41">
        <v>306812.9</v>
      </c>
      <c r="L130" s="48"/>
      <c r="N130" s="48"/>
      <c r="O130" s="79"/>
      <c r="X130" s="7"/>
    </row>
    <row r="131" spans="2:24" ht="12.75">
      <c r="B131" s="27"/>
      <c r="C131" s="77" t="s">
        <v>205</v>
      </c>
      <c r="D131" s="40">
        <v>3690.67</v>
      </c>
      <c r="F131" s="40">
        <f>SUM(D129:D131)</f>
        <v>23061308.82</v>
      </c>
      <c r="H131" s="40">
        <f>F128-F131</f>
        <v>8060258.299999997</v>
      </c>
      <c r="J131" s="40">
        <v>3821.18</v>
      </c>
      <c r="L131" s="40">
        <f>SUM(J129:J131)</f>
        <v>34069676.04</v>
      </c>
      <c r="N131" s="40">
        <f>L128-L131</f>
        <v>10550347.54</v>
      </c>
      <c r="O131" s="79"/>
      <c r="X131" s="7"/>
    </row>
    <row r="132" spans="2:24" ht="12.75">
      <c r="B132" s="27"/>
      <c r="C132" s="39" t="s">
        <v>157</v>
      </c>
      <c r="F132" s="50"/>
      <c r="H132" s="48">
        <f>H121+H131</f>
        <v>88535735.09999996</v>
      </c>
      <c r="L132" s="48"/>
      <c r="N132" s="48">
        <f>N121+N131</f>
        <v>101991969.03999996</v>
      </c>
      <c r="O132" s="79"/>
      <c r="X132" s="7"/>
    </row>
    <row r="133" spans="2:24" ht="12.75">
      <c r="B133" s="27"/>
      <c r="C133" s="39" t="s">
        <v>158</v>
      </c>
      <c r="F133" s="48">
        <v>29017599.84</v>
      </c>
      <c r="H133" s="50"/>
      <c r="L133" s="48">
        <v>26054818.04</v>
      </c>
      <c r="N133" s="50"/>
      <c r="O133" s="79"/>
      <c r="X133" s="7"/>
    </row>
    <row r="134" spans="2:24" ht="12.75">
      <c r="B134" s="27"/>
      <c r="C134" s="77" t="s">
        <v>159</v>
      </c>
      <c r="F134" s="40">
        <v>29017599.84</v>
      </c>
      <c r="H134" s="40">
        <f>F133-F134</f>
        <v>0</v>
      </c>
      <c r="L134" s="40">
        <v>26054818.04</v>
      </c>
      <c r="N134" s="40">
        <f>L133-L134</f>
        <v>0</v>
      </c>
      <c r="O134" s="79"/>
      <c r="X134" s="7"/>
    </row>
    <row r="135" spans="2:24" ht="12.75">
      <c r="B135" s="27"/>
      <c r="C135" s="99" t="s">
        <v>160</v>
      </c>
      <c r="F135" s="50"/>
      <c r="H135" s="61">
        <f>H132-H134</f>
        <v>88535735.09999996</v>
      </c>
      <c r="L135" s="50"/>
      <c r="N135" s="61">
        <f>N132-N134</f>
        <v>101991969.03999996</v>
      </c>
      <c r="O135" s="79"/>
      <c r="X135" s="7"/>
    </row>
    <row r="136" spans="2:24" ht="12.75">
      <c r="B136" s="27"/>
      <c r="C136" s="39" t="s">
        <v>206</v>
      </c>
      <c r="F136" s="50"/>
      <c r="H136" s="48">
        <v>31720919.39</v>
      </c>
      <c r="L136" s="50"/>
      <c r="N136" s="48">
        <v>35382372.56</v>
      </c>
      <c r="O136" s="79"/>
      <c r="X136" s="7"/>
    </row>
    <row r="137" spans="2:24" ht="12.75">
      <c r="B137" s="27"/>
      <c r="C137" s="39" t="s">
        <v>207</v>
      </c>
      <c r="F137" s="50"/>
      <c r="H137" s="48">
        <v>0</v>
      </c>
      <c r="L137" s="50"/>
      <c r="N137" s="48">
        <v>73787.89</v>
      </c>
      <c r="O137" s="79"/>
      <c r="X137" s="7"/>
    </row>
    <row r="138" spans="2:24" ht="12.75">
      <c r="B138" s="27"/>
      <c r="C138" s="39" t="s">
        <v>208</v>
      </c>
      <c r="F138" s="50"/>
      <c r="H138" s="40">
        <v>186647.95</v>
      </c>
      <c r="L138" s="50"/>
      <c r="N138" s="40">
        <v>248088.68</v>
      </c>
      <c r="O138" s="79"/>
      <c r="X138" s="7"/>
    </row>
    <row r="139" spans="2:24" ht="13.5" thickBot="1">
      <c r="B139" s="27"/>
      <c r="C139" s="99" t="s">
        <v>209</v>
      </c>
      <c r="H139" s="100">
        <f>H135-H136-H138</f>
        <v>56628167.75999996</v>
      </c>
      <c r="N139" s="100">
        <f>N135-N136+N137-N138</f>
        <v>66435295.68999996</v>
      </c>
      <c r="O139" s="79"/>
      <c r="X139" s="7"/>
    </row>
    <row r="140" spans="2:24" ht="13.5" thickTop="1">
      <c r="B140" s="27"/>
      <c r="C140" s="99"/>
      <c r="H140" s="61"/>
      <c r="N140" s="61"/>
      <c r="O140" s="79"/>
      <c r="X140" s="7"/>
    </row>
    <row r="141" spans="2:24" ht="12.75">
      <c r="B141" s="27"/>
      <c r="C141" s="99"/>
      <c r="H141" s="61"/>
      <c r="N141" s="61"/>
      <c r="O141" s="79"/>
      <c r="X141" s="7"/>
    </row>
    <row r="142" spans="2:24" ht="12.75">
      <c r="B142" s="27"/>
      <c r="C142" s="99"/>
      <c r="H142" s="61"/>
      <c r="L142" s="101" t="s">
        <v>161</v>
      </c>
      <c r="M142" s="101"/>
      <c r="N142" s="101"/>
      <c r="O142" s="101"/>
      <c r="X142" s="7"/>
    </row>
    <row r="143" spans="2:24" ht="12.75">
      <c r="B143" s="27"/>
      <c r="C143" s="99"/>
      <c r="H143" s="61"/>
      <c r="N143" s="61"/>
      <c r="O143" s="79"/>
      <c r="X143" s="7"/>
    </row>
    <row r="144" spans="2:24" ht="12.75">
      <c r="B144" s="27"/>
      <c r="C144" s="102" t="s">
        <v>162</v>
      </c>
      <c r="D144" s="102"/>
      <c r="E144" s="103"/>
      <c r="F144" s="103"/>
      <c r="G144" s="103" t="s">
        <v>162</v>
      </c>
      <c r="H144" s="103"/>
      <c r="I144" s="103"/>
      <c r="J144" s="103"/>
      <c r="K144" s="103"/>
      <c r="L144" s="103"/>
      <c r="M144" s="103" t="s">
        <v>162</v>
      </c>
      <c r="N144" s="103"/>
      <c r="O144" s="103"/>
      <c r="P144" s="103" t="s">
        <v>162</v>
      </c>
      <c r="Q144" s="103"/>
      <c r="R144" s="105"/>
      <c r="S144" s="103" t="s">
        <v>162</v>
      </c>
      <c r="T144" s="105"/>
      <c r="U144" s="105"/>
      <c r="V144" s="103"/>
      <c r="W144" s="105"/>
      <c r="X144" s="116"/>
    </row>
    <row r="145" spans="2:24" ht="12.75">
      <c r="B145" s="117"/>
      <c r="C145" s="102" t="s">
        <v>163</v>
      </c>
      <c r="D145" s="102"/>
      <c r="E145" s="103"/>
      <c r="F145" s="103"/>
      <c r="G145" s="103" t="s">
        <v>164</v>
      </c>
      <c r="H145" s="103"/>
      <c r="I145" s="103"/>
      <c r="J145" s="103"/>
      <c r="K145" s="103"/>
      <c r="M145" s="104" t="s">
        <v>165</v>
      </c>
      <c r="N145" s="104"/>
      <c r="O145" s="104"/>
      <c r="P145" s="103" t="s">
        <v>166</v>
      </c>
      <c r="Q145" s="103"/>
      <c r="R145" s="105"/>
      <c r="S145" s="103" t="s">
        <v>167</v>
      </c>
      <c r="T145" s="105"/>
      <c r="U145" s="105"/>
      <c r="V145" s="103"/>
      <c r="W145" s="105"/>
      <c r="X145" s="116"/>
    </row>
    <row r="146" spans="2:24" ht="12.75">
      <c r="B146" s="117"/>
      <c r="C146" s="103"/>
      <c r="D146" s="103"/>
      <c r="E146" s="103"/>
      <c r="F146" s="103"/>
      <c r="G146" s="103"/>
      <c r="H146" s="103"/>
      <c r="I146" s="103"/>
      <c r="J146" s="103"/>
      <c r="K146" s="103"/>
      <c r="M146" s="104" t="s">
        <v>168</v>
      </c>
      <c r="N146" s="104"/>
      <c r="O146" s="104"/>
      <c r="P146" s="103" t="s">
        <v>169</v>
      </c>
      <c r="Q146" s="103"/>
      <c r="R146" s="105"/>
      <c r="S146" s="105"/>
      <c r="T146" s="105"/>
      <c r="U146" s="105"/>
      <c r="V146" s="103"/>
      <c r="W146" s="105"/>
      <c r="X146" s="116"/>
    </row>
    <row r="147" spans="2:24" ht="12.75">
      <c r="B147" s="117"/>
      <c r="C147" s="99"/>
      <c r="D147" s="106"/>
      <c r="E147" s="106"/>
      <c r="F147" s="106"/>
      <c r="G147" s="106"/>
      <c r="H147" s="118"/>
      <c r="I147" s="119"/>
      <c r="J147" s="106"/>
      <c r="K147" s="106"/>
      <c r="L147" s="106"/>
      <c r="M147" s="106"/>
      <c r="N147" s="118"/>
      <c r="O147" s="120"/>
      <c r="P147" s="105"/>
      <c r="Q147" s="32"/>
      <c r="R147" s="105"/>
      <c r="S147" s="105"/>
      <c r="T147" s="105"/>
      <c r="U147" s="105"/>
      <c r="V147" s="32"/>
      <c r="W147" s="105"/>
      <c r="X147" s="116"/>
    </row>
    <row r="148" spans="2:24" ht="12.75">
      <c r="B148" s="117"/>
      <c r="C148" s="99"/>
      <c r="D148" s="106"/>
      <c r="E148" s="106"/>
      <c r="F148" s="106"/>
      <c r="G148" s="106"/>
      <c r="H148" s="118"/>
      <c r="I148" s="119"/>
      <c r="J148" s="106"/>
      <c r="K148" s="106"/>
      <c r="L148" s="106"/>
      <c r="M148" s="106"/>
      <c r="N148" s="118"/>
      <c r="O148" s="120"/>
      <c r="P148" s="105"/>
      <c r="Q148" s="32"/>
      <c r="R148" s="105"/>
      <c r="S148" s="105"/>
      <c r="T148" s="105"/>
      <c r="U148" s="105"/>
      <c r="V148" s="32"/>
      <c r="W148" s="105"/>
      <c r="X148" s="116"/>
    </row>
    <row r="149" spans="2:24" ht="12.75">
      <c r="B149" s="117"/>
      <c r="C149" s="99"/>
      <c r="D149" s="106"/>
      <c r="E149" s="106"/>
      <c r="F149" s="106"/>
      <c r="G149" s="106"/>
      <c r="H149" s="118"/>
      <c r="I149" s="119"/>
      <c r="J149" s="106"/>
      <c r="K149" s="106"/>
      <c r="L149" s="106"/>
      <c r="M149" s="106"/>
      <c r="N149" s="118"/>
      <c r="O149" s="120"/>
      <c r="P149" s="105"/>
      <c r="Q149" s="32"/>
      <c r="R149" s="105"/>
      <c r="S149" s="105"/>
      <c r="T149" s="105"/>
      <c r="U149" s="105"/>
      <c r="V149" s="32"/>
      <c r="W149" s="105"/>
      <c r="X149" s="116"/>
    </row>
    <row r="150" spans="2:24" ht="12.75">
      <c r="B150" s="117"/>
      <c r="C150" s="102" t="s">
        <v>170</v>
      </c>
      <c r="D150" s="102"/>
      <c r="E150" s="103"/>
      <c r="F150" s="103"/>
      <c r="G150" s="103" t="s">
        <v>171</v>
      </c>
      <c r="H150" s="103"/>
      <c r="I150" s="103"/>
      <c r="J150" s="103"/>
      <c r="K150" s="103"/>
      <c r="L150" s="103"/>
      <c r="M150" s="104" t="s">
        <v>172</v>
      </c>
      <c r="N150" s="104"/>
      <c r="O150" s="104"/>
      <c r="P150" s="103" t="s">
        <v>173</v>
      </c>
      <c r="Q150" s="103"/>
      <c r="R150" s="105"/>
      <c r="S150" s="103" t="s">
        <v>174</v>
      </c>
      <c r="T150" s="105"/>
      <c r="U150" s="105"/>
      <c r="V150" s="103"/>
      <c r="W150" s="105"/>
      <c r="X150" s="116"/>
    </row>
    <row r="151" spans="2:24" ht="12.75">
      <c r="B151" s="117"/>
      <c r="C151" s="102" t="s">
        <v>175</v>
      </c>
      <c r="D151" s="102"/>
      <c r="E151" s="103"/>
      <c r="F151" s="103"/>
      <c r="G151" s="103" t="s">
        <v>176</v>
      </c>
      <c r="H151" s="103"/>
      <c r="I151" s="103"/>
      <c r="J151" s="103"/>
      <c r="K151" s="103"/>
      <c r="L151" s="103"/>
      <c r="M151" s="103" t="s">
        <v>177</v>
      </c>
      <c r="N151" s="103"/>
      <c r="O151" s="103"/>
      <c r="P151" s="103" t="s">
        <v>178</v>
      </c>
      <c r="Q151" s="103"/>
      <c r="R151" s="105"/>
      <c r="S151" s="103" t="s">
        <v>179</v>
      </c>
      <c r="T151" s="105"/>
      <c r="U151" s="105"/>
      <c r="V151" s="103"/>
      <c r="W151" s="105"/>
      <c r="X151" s="116"/>
    </row>
    <row r="152" spans="2:24" ht="12.75">
      <c r="B152" s="117"/>
      <c r="C152" s="105"/>
      <c r="D152" s="105"/>
      <c r="E152" s="105"/>
      <c r="F152" s="105"/>
      <c r="G152" s="105"/>
      <c r="H152" s="105"/>
      <c r="I152" s="105"/>
      <c r="J152" s="105"/>
      <c r="K152" s="105"/>
      <c r="L152" s="105"/>
      <c r="M152" s="105"/>
      <c r="N152" s="105"/>
      <c r="O152" s="121"/>
      <c r="P152" s="105"/>
      <c r="Q152" s="105"/>
      <c r="R152" s="105"/>
      <c r="S152" s="103" t="s">
        <v>180</v>
      </c>
      <c r="T152" s="105"/>
      <c r="U152" s="105"/>
      <c r="V152" s="103"/>
      <c r="W152" s="105"/>
      <c r="X152" s="116"/>
    </row>
    <row r="153" spans="2:24" ht="13.5" thickBot="1">
      <c r="B153" s="122"/>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4"/>
    </row>
  </sheetData>
  <mergeCells count="28">
    <mergeCell ref="C151:D151"/>
    <mergeCell ref="L142:O142"/>
    <mergeCell ref="C144:D144"/>
    <mergeCell ref="C145:D145"/>
    <mergeCell ref="C150:D150"/>
    <mergeCell ref="J104:N104"/>
    <mergeCell ref="Q104:S104"/>
    <mergeCell ref="U104:W104"/>
    <mergeCell ref="D105:H105"/>
    <mergeCell ref="J105:N105"/>
    <mergeCell ref="Q105:S105"/>
    <mergeCell ref="U105:W105"/>
    <mergeCell ref="F97:G97"/>
    <mergeCell ref="F98:G98"/>
    <mergeCell ref="F99:G99"/>
    <mergeCell ref="D104:H104"/>
    <mergeCell ref="D10:H10"/>
    <mergeCell ref="J10:N10"/>
    <mergeCell ref="Q10:S10"/>
    <mergeCell ref="U10:W10"/>
    <mergeCell ref="D9:H9"/>
    <mergeCell ref="J9:N9"/>
    <mergeCell ref="Q9:S9"/>
    <mergeCell ref="U9:W9"/>
    <mergeCell ref="C2:W2"/>
    <mergeCell ref="C3:W3"/>
    <mergeCell ref="C4:W4"/>
    <mergeCell ref="C5:W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Iriotis Themis</dc:creator>
  <cp:keywords/>
  <dc:description/>
  <cp:lastModifiedBy>Iriotis Themis</cp:lastModifiedBy>
  <dcterms:created xsi:type="dcterms:W3CDTF">2003-03-07T08:56:36Z</dcterms:created>
  <dcterms:modified xsi:type="dcterms:W3CDTF">2003-03-07T09:00:43Z</dcterms:modified>
  <cp:category/>
  <cp:version/>
  <cp:contentType/>
  <cp:contentStatus/>
</cp:coreProperties>
</file>