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65416" windowWidth="12120" windowHeight="8835" activeTab="1"/>
  </bookViews>
  <sheets>
    <sheet name="Balance sheet 2001" sheetId="1" r:id="rId1"/>
    <sheet name="Consol Balance sheet 2001" sheetId="2" r:id="rId2"/>
  </sheets>
  <externalReferences>
    <externalReference r:id="rId5"/>
  </externalReferences>
  <definedNames/>
  <calcPr fullCalcOnLoad="1"/>
</workbook>
</file>

<file path=xl/sharedStrings.xml><?xml version="1.0" encoding="utf-8"?>
<sst xmlns="http://schemas.openxmlformats.org/spreadsheetml/2006/main" count="576" uniqueCount="223">
  <si>
    <t xml:space="preserve">HEADQUARTERS:ATHENS PERF.REG.No 1482/01AT/B/86/300/96 </t>
  </si>
  <si>
    <t>BALANCE  SHEET  AS  AT  DECEMBER  31st,  2001 - 31th  YEAR</t>
  </si>
  <si>
    <t>TRANSLATION</t>
  </si>
  <si>
    <t>ASSETS</t>
  </si>
  <si>
    <t>LIABILITIES</t>
  </si>
  <si>
    <t>AMOUNTS IN EURO 2001</t>
  </si>
  <si>
    <t>AMOUNTS IN EURO 2000</t>
  </si>
  <si>
    <t>NET BOOK</t>
  </si>
  <si>
    <t>AMOUNTS IN EURO</t>
  </si>
  <si>
    <t>COST</t>
  </si>
  <si>
    <t>DEPRECIATION</t>
  </si>
  <si>
    <t>VALUE</t>
  </si>
  <si>
    <t>2001</t>
  </si>
  <si>
    <t>2000</t>
  </si>
  <si>
    <t>Β.</t>
  </si>
  <si>
    <t>PRE-ESTABLISHMENT EXPENSES</t>
  </si>
  <si>
    <t>Α.</t>
  </si>
  <si>
    <t>SHAREHOLDERS' EQUITY</t>
  </si>
  <si>
    <t>2.</t>
  </si>
  <si>
    <t>Deferred exchange differences on loans</t>
  </si>
  <si>
    <t>Ι.</t>
  </si>
  <si>
    <t>Share Capital</t>
  </si>
  <si>
    <t>for Fixed Assets Acquisitions</t>
  </si>
  <si>
    <t>(110,782,980 shares, value € 0.29347 each)</t>
  </si>
  <si>
    <t>4.</t>
  </si>
  <si>
    <t>Other establishment expenses</t>
  </si>
  <si>
    <t>1.</t>
  </si>
  <si>
    <t>Paid in share capital</t>
  </si>
  <si>
    <t>C.</t>
  </si>
  <si>
    <t>FIXED ASSETS</t>
  </si>
  <si>
    <t>II</t>
  </si>
  <si>
    <t>Share Premioum</t>
  </si>
  <si>
    <t>Intangible Assets</t>
  </si>
  <si>
    <t>ΙΙΙ.</t>
  </si>
  <si>
    <t>Revaluation Reserves - Investment Grants</t>
  </si>
  <si>
    <t>Research &amp; Development Expenses</t>
  </si>
  <si>
    <t>3.</t>
  </si>
  <si>
    <t>Grants for Fixed Assets</t>
  </si>
  <si>
    <t>ΙΙ.</t>
  </si>
  <si>
    <t>Tangible Assets</t>
  </si>
  <si>
    <t>IV.</t>
  </si>
  <si>
    <t>Reserves</t>
  </si>
  <si>
    <t>Land</t>
  </si>
  <si>
    <t>Legal Reserve</t>
  </si>
  <si>
    <t>Buildings &amp; Technical Installations</t>
  </si>
  <si>
    <t>Special Reserves</t>
  </si>
  <si>
    <t>Machinery &amp; Technical Installations</t>
  </si>
  <si>
    <t>Extra ordinary reserves</t>
  </si>
  <si>
    <t>5.</t>
  </si>
  <si>
    <t>Transportation Means</t>
  </si>
  <si>
    <t>Tax-Free Reserves</t>
  </si>
  <si>
    <t>6.</t>
  </si>
  <si>
    <t>Furniture, Fixtures &amp; Fittings</t>
  </si>
  <si>
    <t>7.</t>
  </si>
  <si>
    <t>Assets under Construction &amp; Prepayments</t>
  </si>
  <si>
    <t>Total Tangible Assets (C.II)</t>
  </si>
  <si>
    <t>V.</t>
  </si>
  <si>
    <t>Retained Earnings</t>
  </si>
  <si>
    <t>Retained Earnings carried forward</t>
  </si>
  <si>
    <t>Total Tangible and Intangible Assets (CI+CII)</t>
  </si>
  <si>
    <t>Total Shareholders' Equity (A.I+A.III+A.IV+A.V)</t>
  </si>
  <si>
    <t>Investments and Other</t>
  </si>
  <si>
    <t>Non-Current Assets</t>
  </si>
  <si>
    <t>PROVISIONS FOR RISKS AND CHARGES</t>
  </si>
  <si>
    <t>Investment in Affiliated Companies</t>
  </si>
  <si>
    <t>Provisions for personnel retirement</t>
  </si>
  <si>
    <t>Investments in Other Companies</t>
  </si>
  <si>
    <t>compensation</t>
  </si>
  <si>
    <t>Other Long Term Receivables</t>
  </si>
  <si>
    <t>Other Provisions</t>
  </si>
  <si>
    <t>TOTAL FIXED ASSETS (C.I+C.II+C.III)</t>
  </si>
  <si>
    <t>D.</t>
  </si>
  <si>
    <t>CURRENT ASSETS</t>
  </si>
  <si>
    <t>I.</t>
  </si>
  <si>
    <t>Inventories</t>
  </si>
  <si>
    <t>Long-Term Liabilities</t>
  </si>
  <si>
    <t>Merchandise</t>
  </si>
  <si>
    <t>Debenture Loans</t>
  </si>
  <si>
    <t>Finished and</t>
  </si>
  <si>
    <t>Bank Loans</t>
  </si>
  <si>
    <t>Semi-Finished Products</t>
  </si>
  <si>
    <t>8.</t>
  </si>
  <si>
    <t>Other long term liabilities</t>
  </si>
  <si>
    <t>Raw and Auxiliary Materials,</t>
  </si>
  <si>
    <t>Spare Parts &amp; Packing Materials</t>
  </si>
  <si>
    <t>Short-Term Liabilities</t>
  </si>
  <si>
    <t>Receivables</t>
  </si>
  <si>
    <t>Suppliers</t>
  </si>
  <si>
    <t>Trade Receivable</t>
  </si>
  <si>
    <t>Bills of Exchange</t>
  </si>
  <si>
    <t>Less: Provisions</t>
  </si>
  <si>
    <t>Less: Unearned Interest</t>
  </si>
  <si>
    <t>Bills Overdue</t>
  </si>
  <si>
    <t>Short-Term Bank Loans</t>
  </si>
  <si>
    <t>3a.</t>
  </si>
  <si>
    <t>Cheques Receivable</t>
  </si>
  <si>
    <t>Customer Advances</t>
  </si>
  <si>
    <t>Short-Term Receivables from affiliated Companies</t>
  </si>
  <si>
    <t>Taxes &amp; Duties payable</t>
  </si>
  <si>
    <t>Short-Term Deposits</t>
  </si>
  <si>
    <t>Social Security Funds</t>
  </si>
  <si>
    <t>10.</t>
  </si>
  <si>
    <t>Doubtful Receivables</t>
  </si>
  <si>
    <t>Long-Term Liabilities payable</t>
  </si>
  <si>
    <t>within the next Year</t>
  </si>
  <si>
    <t>11.</t>
  </si>
  <si>
    <t>Other Receivables</t>
  </si>
  <si>
    <t>Dividends payable</t>
  </si>
  <si>
    <t>12.</t>
  </si>
  <si>
    <t>Advances and prepayments</t>
  </si>
  <si>
    <t>Other Creditors</t>
  </si>
  <si>
    <t>Liquid Funds</t>
  </si>
  <si>
    <t>Cash</t>
  </si>
  <si>
    <t>Cash at Banks</t>
  </si>
  <si>
    <t>TOTAL CURRENT ASSETS (D.I+D.II+D.IV)</t>
  </si>
  <si>
    <t>TOTAL LIABILITIES (C.I+C.II)</t>
  </si>
  <si>
    <t>Ε.</t>
  </si>
  <si>
    <t>PREPAYMENTS</t>
  </si>
  <si>
    <t>ACCRUALS</t>
  </si>
  <si>
    <t>Prepaid Expenditure</t>
  </si>
  <si>
    <t>Deferred Income</t>
  </si>
  <si>
    <t xml:space="preserve">Accrued Income </t>
  </si>
  <si>
    <t>Accrued Expenditure</t>
  </si>
  <si>
    <t>Other Prepayment Accounts</t>
  </si>
  <si>
    <t>Other Accruals</t>
  </si>
  <si>
    <t>TOTAL ASSETS (B+C+D+E)</t>
  </si>
  <si>
    <t>TOTAL LIABILITIES (A+B+C+D)</t>
  </si>
  <si>
    <t>MEMO ACCOUNTS</t>
  </si>
  <si>
    <t>Third Party Assets</t>
  </si>
  <si>
    <t>Third Party Liabilities</t>
  </si>
  <si>
    <t>Debit Guarantees and Prenotices</t>
  </si>
  <si>
    <t>Credit Guarantees and Prenotices</t>
  </si>
  <si>
    <t>Contractual Claims</t>
  </si>
  <si>
    <t>Contractual Obligations</t>
  </si>
  <si>
    <t>Other Memo Accounts</t>
  </si>
  <si>
    <t>Notes:</t>
  </si>
  <si>
    <t>1. Property of the Company is mortgaged to the value of € 120,630,000 and prenotices of € 78,763,023 and USD 232,000,000 to secure loans in EURO and in foreign currency which amounts to € 169,332,544 as at December 31, 2001.</t>
  </si>
  <si>
    <t>2. The last revaluation of the Company's land and buildings was made on December 31, 1996 in accordance with the provisions of Law 2065/1992.</t>
  </si>
  <si>
    <t>3. The analysis of the sales as at December 31, 2001 in accordance with STAKOD 91 is a) Production of refined fuel € 1,318,249,778,62 b) Whole sale of liquid and gas fuel € 190,557,969.65.</t>
  </si>
  <si>
    <t>PROFIT AND LOSS ACCOUNT</t>
  </si>
  <si>
    <t>APPROPRIATION ACCOUNT</t>
  </si>
  <si>
    <t>31st December 2001 (1 January - 31 December 2001)</t>
  </si>
  <si>
    <t>Operating Results</t>
  </si>
  <si>
    <t>Turnover  (Sales)</t>
  </si>
  <si>
    <t>Profit for the year</t>
  </si>
  <si>
    <t>Less :</t>
  </si>
  <si>
    <t>Cost of Sales</t>
  </si>
  <si>
    <t>Retained earnings brought forward</t>
  </si>
  <si>
    <t>Gross operating Results  (Profits)</t>
  </si>
  <si>
    <t>Tax Differences prior year</t>
  </si>
  <si>
    <t>Plus :</t>
  </si>
  <si>
    <t>Other Operating Income</t>
  </si>
  <si>
    <t>Total</t>
  </si>
  <si>
    <t>1. Administration Expenditure</t>
  </si>
  <si>
    <t>3. Distribution Expenditure</t>
  </si>
  <si>
    <t>Income Tax</t>
  </si>
  <si>
    <t>Partial Operating Results  (Profits)</t>
  </si>
  <si>
    <t>Other Taxes</t>
  </si>
  <si>
    <t>Profits for distribution</t>
  </si>
  <si>
    <t>Income from securities</t>
  </si>
  <si>
    <t>Interest Received and Related Income</t>
  </si>
  <si>
    <t>APPROPRIATED AS FOLLOWS:</t>
  </si>
  <si>
    <t>Loan Interest and Related Expenditure</t>
  </si>
  <si>
    <t>TOTAL OPERATING RESULTS  (PROFITS)</t>
  </si>
  <si>
    <t>2000 Dividends</t>
  </si>
  <si>
    <t>II.</t>
  </si>
  <si>
    <t>PLUS : Non-Operating Results</t>
  </si>
  <si>
    <t>2001 Dividends</t>
  </si>
  <si>
    <t>Extraordinary Income</t>
  </si>
  <si>
    <t>Special reserves Law 2601/98</t>
  </si>
  <si>
    <t>Extraordinary Profits</t>
  </si>
  <si>
    <t>6a</t>
  </si>
  <si>
    <t>Untaxed Reserves Law 1828/89</t>
  </si>
  <si>
    <t>6b.</t>
  </si>
  <si>
    <t>Specially taxed Reserves</t>
  </si>
  <si>
    <t>BOD Fees</t>
  </si>
  <si>
    <t>1. Extraordinary Expenditure</t>
  </si>
  <si>
    <t>2. Extraordinary Losses</t>
  </si>
  <si>
    <t>3. Prior Year Expenses</t>
  </si>
  <si>
    <t>Operating and Non-operating Results  (Profits)</t>
  </si>
  <si>
    <t>Total Depreciation of Fixed Assets</t>
  </si>
  <si>
    <t>Amounts already included</t>
  </si>
  <si>
    <t>in operating cost</t>
  </si>
  <si>
    <t>PROFIT for the year</t>
  </si>
  <si>
    <t>Maroussi, 11 April 2002</t>
  </si>
  <si>
    <t>General Manager</t>
  </si>
  <si>
    <t>Financial Director</t>
  </si>
  <si>
    <t>Chief Accountant</t>
  </si>
  <si>
    <t>Chairman of the Board</t>
  </si>
  <si>
    <t>Managing Director</t>
  </si>
  <si>
    <t xml:space="preserve"> of Finance &amp; IS</t>
  </si>
  <si>
    <t>and Member of the B.O.D.</t>
  </si>
  <si>
    <t>VARDIS J. VARDINOYANNIS</t>
  </si>
  <si>
    <t>ABDULHAKIM A. AL GOUHI</t>
  </si>
  <si>
    <t>JAMES McTURK</t>
  </si>
  <si>
    <t>PETROS T. TZANNETAKIS</t>
  </si>
  <si>
    <t>THEODΟRE  N.  PORFYRIS</t>
  </si>
  <si>
    <t>ID No K 011385/82</t>
  </si>
  <si>
    <t>Saudi Arabia Passport No.</t>
  </si>
  <si>
    <t>Passport No.</t>
  </si>
  <si>
    <t>ID No. R 591984/94</t>
  </si>
  <si>
    <t>ID No. R 557979/94</t>
  </si>
  <si>
    <t>C173030/2000</t>
  </si>
  <si>
    <t>P 740117857/98</t>
  </si>
  <si>
    <t>3rd CONSOLIDATED BALANCE  SHEET  AS  AT  DECEMBER  31st,  2001</t>
  </si>
  <si>
    <t>Establishment expenses</t>
  </si>
  <si>
    <t>Share Premium</t>
  </si>
  <si>
    <t>Revaluation Surplus</t>
  </si>
  <si>
    <t>4a.</t>
  </si>
  <si>
    <t>Tax-Free Reserves-Article 8.Law 2579/96</t>
  </si>
  <si>
    <t>2</t>
  </si>
  <si>
    <t>Notes Receivable</t>
  </si>
  <si>
    <t>3b</t>
  </si>
  <si>
    <t>Dishonoured Cheques</t>
  </si>
  <si>
    <t>1. The companies of the Group included in the consolidation and their addresses are: Motor Oil (Hellas) Corinth Refinery S.A (Irodou Attikou 12a,Marousi) and Avin Oil S.A. (Irodou Attikou 12a, Marousi). The consolidation is done based on the provisions of article 96, par 1b of Law 2190/1920 (similar Board of Directors).</t>
  </si>
  <si>
    <t xml:space="preserve">2. The last revaluation of land and buildings was made for MOTOR OIL on December 31, 1996 and for AVIN OIL on December 31, 2000. </t>
  </si>
  <si>
    <t>3. Property of the Company is mortgaged to the value of € 120,630,000 and prenotices of € 78,763,023 and USD 232,000,000 to secure loans in EURO and in foreign currency which amounted to €169,332,544 as at December 31, 2001.</t>
  </si>
  <si>
    <t>Prior year Income</t>
  </si>
  <si>
    <t>Provision for Prior year Income</t>
  </si>
  <si>
    <t>Less:</t>
  </si>
  <si>
    <t>Income taxes</t>
  </si>
  <si>
    <t>Plus/Minus: Prior year tax differences</t>
  </si>
  <si>
    <t>Other taxes not included in operating costs</t>
  </si>
</sst>
</file>

<file path=xl/styles.xml><?xml version="1.0" encoding="utf-8"?>
<styleSheet xmlns="http://schemas.openxmlformats.org/spreadsheetml/2006/main">
  <numFmts count="9">
    <numFmt numFmtId="5" formatCode="#,##0\ &quot;Δρχ&quot;;\-#,##0\ &quot;Δρχ&quot;"/>
    <numFmt numFmtId="6" formatCode="#,##0\ &quot;Δρχ&quot;;[Red]\-#,##0\ &quot;Δρχ&quot;"/>
    <numFmt numFmtId="7" formatCode="#,##0.00\ &quot;Δρχ&quot;;\-#,##0.00\ &quot;Δρχ&quot;"/>
    <numFmt numFmtId="8" formatCode="#,##0.00\ &quot;Δρχ&quot;;[Red]\-#,##0.00\ &quot;Δρχ&quot;"/>
    <numFmt numFmtId="42" formatCode="_-* #,##0\ &quot;Δρχ&quot;_-;\-* #,##0\ &quot;Δρχ&quot;_-;_-* &quot;-&quot;\ &quot;Δρχ&quot;_-;_-@_-"/>
    <numFmt numFmtId="41" formatCode="_-* #,##0\ _Δ_ρ_χ_-;\-* #,##0\ _Δ_ρ_χ_-;_-* &quot;-&quot;\ _Δ_ρ_χ_-;_-@_-"/>
    <numFmt numFmtId="44" formatCode="_-* #,##0.00\ &quot;Δρχ&quot;_-;\-* #,##0.00\ &quot;Δρχ&quot;_-;_-* &quot;-&quot;??\ &quot;Δρχ&quot;_-;_-@_-"/>
    <numFmt numFmtId="43" formatCode="_-* #,##0.00\ _Δ_ρ_χ_-;\-* #,##0.00\ _Δ_ρ_χ_-;_-* &quot;-&quot;??\ _Δ_ρ_χ_-;_-@_-"/>
    <numFmt numFmtId="164" formatCode="_-* #,##0.0000\ _Δ_ρ_χ_-;\-* #,##0.0000\ _Δ_ρ_χ_-;_-* &quot;-&quot;??\ _Δ_ρ_χ_-;_-@_-"/>
  </numFmts>
  <fonts count="11">
    <font>
      <sz val="10"/>
      <name val="Arial"/>
      <family val="0"/>
    </font>
    <font>
      <b/>
      <sz val="9"/>
      <name val="Times New Roman"/>
      <family val="1"/>
    </font>
    <font>
      <sz val="9"/>
      <name val="Times New Roman"/>
      <family val="1"/>
    </font>
    <font>
      <b/>
      <sz val="12"/>
      <name val="Times New Roman"/>
      <family val="1"/>
    </font>
    <font>
      <b/>
      <u val="single"/>
      <sz val="9"/>
      <name val="Times New Roman"/>
      <family val="1"/>
    </font>
    <font>
      <b/>
      <sz val="8.5"/>
      <name val="Times New Roman"/>
      <family val="1"/>
    </font>
    <font>
      <b/>
      <u val="single"/>
      <sz val="8.5"/>
      <name val="Times New Roman"/>
      <family val="1"/>
    </font>
    <font>
      <u val="single"/>
      <sz val="9"/>
      <name val="Times New Roman"/>
      <family val="1"/>
    </font>
    <font>
      <u val="double"/>
      <sz val="9"/>
      <name val="Times New Roman"/>
      <family val="1"/>
    </font>
    <font>
      <b/>
      <u val="double"/>
      <sz val="9"/>
      <name val="Times New Roman"/>
      <family val="1"/>
    </font>
    <font>
      <sz val="8.5"/>
      <name val="Times New Roman"/>
      <family val="1"/>
    </font>
  </fonts>
  <fills count="3">
    <fill>
      <patternFill/>
    </fill>
    <fill>
      <patternFill patternType="gray125"/>
    </fill>
    <fill>
      <patternFill patternType="solid">
        <fgColor indexed="42"/>
        <bgColor indexed="64"/>
      </patternFill>
    </fill>
  </fills>
  <borders count="15">
    <border>
      <left/>
      <right/>
      <top/>
      <bottom/>
      <diagonal/>
    </border>
    <border>
      <left style="medium"/>
      <right style="medium"/>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thin"/>
      <bottom style="double"/>
    </border>
    <border>
      <left>
        <color indexed="63"/>
      </left>
      <right style="thin"/>
      <top style="thin"/>
      <bottom style="double"/>
    </border>
    <border>
      <left>
        <color indexed="63"/>
      </left>
      <right style="thin"/>
      <top>
        <color indexed="63"/>
      </top>
      <bottom style="thin"/>
    </border>
    <border>
      <left style="thin"/>
      <right>
        <color indexed="63"/>
      </right>
      <top>
        <color indexed="63"/>
      </top>
      <bottom style="thin"/>
    </border>
    <border>
      <left>
        <color indexed="63"/>
      </left>
      <right style="thin"/>
      <top style="double"/>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8">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1" fillId="0" borderId="0" xfId="0" applyFont="1" applyAlignment="1">
      <alignment/>
    </xf>
    <xf numFmtId="0" fontId="2" fillId="0" borderId="0" xfId="0" applyFont="1" applyAlignment="1">
      <alignment/>
    </xf>
    <xf numFmtId="43" fontId="2" fillId="0" borderId="0" xfId="15" applyNumberFormat="1" applyFont="1" applyAlignment="1">
      <alignment/>
    </xf>
    <xf numFmtId="43" fontId="2" fillId="0" borderId="0" xfId="15" applyFont="1" applyAlignment="1">
      <alignment/>
    </xf>
    <xf numFmtId="43" fontId="3" fillId="2" borderId="1" xfId="15" applyFont="1" applyFill="1" applyBorder="1" applyAlignment="1">
      <alignment horizontal="center"/>
    </xf>
    <xf numFmtId="0" fontId="1" fillId="0" borderId="0" xfId="0" applyFont="1" applyAlignment="1">
      <alignment/>
    </xf>
    <xf numFmtId="0" fontId="2" fillId="0" borderId="0" xfId="0" applyFont="1" applyAlignment="1">
      <alignment horizontal="left"/>
    </xf>
    <xf numFmtId="43" fontId="2" fillId="0" borderId="0" xfId="15" applyNumberFormat="1" applyFont="1" applyAlignment="1">
      <alignment/>
    </xf>
    <xf numFmtId="43" fontId="4" fillId="0" borderId="0" xfId="15" applyNumberFormat="1" applyFont="1" applyAlignment="1">
      <alignment horizontal="centerContinuous"/>
    </xf>
    <xf numFmtId="0" fontId="1" fillId="0" borderId="0" xfId="0" applyFont="1" applyAlignment="1">
      <alignment horizontal="left"/>
    </xf>
    <xf numFmtId="43" fontId="2" fillId="0" borderId="0" xfId="15" applyFont="1" applyAlignment="1">
      <alignment/>
    </xf>
    <xf numFmtId="0" fontId="2" fillId="0" borderId="2" xfId="0" applyFont="1" applyBorder="1" applyAlignment="1">
      <alignment/>
    </xf>
    <xf numFmtId="0" fontId="2" fillId="0" borderId="2" xfId="0" applyFont="1" applyBorder="1" applyAlignment="1">
      <alignment horizontal="left"/>
    </xf>
    <xf numFmtId="43" fontId="2" fillId="0" borderId="2" xfId="15" applyNumberFormat="1" applyFont="1" applyBorder="1" applyAlignment="1">
      <alignment/>
    </xf>
    <xf numFmtId="43" fontId="2" fillId="0" borderId="2" xfId="15" applyFont="1" applyBorder="1" applyAlignment="1">
      <alignment/>
    </xf>
    <xf numFmtId="0" fontId="2" fillId="0" borderId="3" xfId="0" applyFont="1" applyBorder="1" applyAlignment="1">
      <alignment/>
    </xf>
    <xf numFmtId="0" fontId="2" fillId="0" borderId="4" xfId="0" applyFont="1" applyBorder="1" applyAlignment="1">
      <alignment horizontal="left"/>
    </xf>
    <xf numFmtId="0" fontId="2" fillId="0" borderId="4" xfId="0" applyFont="1" applyBorder="1" applyAlignment="1">
      <alignment/>
    </xf>
    <xf numFmtId="43" fontId="4" fillId="0" borderId="4" xfId="15" applyNumberFormat="1" applyFont="1" applyBorder="1" applyAlignment="1">
      <alignment horizontal="centerContinuous"/>
    </xf>
    <xf numFmtId="43" fontId="1" fillId="0" borderId="4" xfId="15" applyNumberFormat="1" applyFont="1" applyBorder="1" applyAlignment="1">
      <alignment horizontal="centerContinuous"/>
    </xf>
    <xf numFmtId="43" fontId="2" fillId="0" borderId="4" xfId="15" applyNumberFormat="1" applyFont="1" applyBorder="1" applyAlignment="1">
      <alignment horizontal="centerContinuous"/>
    </xf>
    <xf numFmtId="43" fontId="2" fillId="0" borderId="5" xfId="15" applyNumberFormat="1" applyFont="1" applyBorder="1" applyAlignment="1">
      <alignment horizontal="centerContinuous"/>
    </xf>
    <xf numFmtId="43" fontId="2" fillId="0" borderId="4" xfId="15" applyFont="1" applyBorder="1" applyAlignment="1">
      <alignment/>
    </xf>
    <xf numFmtId="43" fontId="2" fillId="0" borderId="5" xfId="15" applyFont="1" applyBorder="1" applyAlignment="1">
      <alignment/>
    </xf>
    <xf numFmtId="0" fontId="2" fillId="0" borderId="6" xfId="0" applyFont="1" applyBorder="1" applyAlignment="1">
      <alignment/>
    </xf>
    <xf numFmtId="0" fontId="2" fillId="0" borderId="0" xfId="0" applyFont="1" applyBorder="1" applyAlignment="1">
      <alignment horizontal="left"/>
    </xf>
    <xf numFmtId="0" fontId="2" fillId="0" borderId="0" xfId="0" applyFont="1" applyBorder="1" applyAlignment="1">
      <alignment/>
    </xf>
    <xf numFmtId="43" fontId="2" fillId="0" borderId="0" xfId="15" applyNumberFormat="1" applyFont="1" applyBorder="1" applyAlignment="1">
      <alignment/>
    </xf>
    <xf numFmtId="43" fontId="4" fillId="0" borderId="0" xfId="15" applyNumberFormat="1" applyFont="1" applyBorder="1" applyAlignment="1">
      <alignment horizontal="center"/>
    </xf>
    <xf numFmtId="43" fontId="4" fillId="0" borderId="7" xfId="15" applyNumberFormat="1" applyFont="1" applyBorder="1" applyAlignment="1">
      <alignment horizontal="center"/>
    </xf>
    <xf numFmtId="43" fontId="4" fillId="0" borderId="0" xfId="15" applyFont="1" applyBorder="1" applyAlignment="1">
      <alignment horizontal="centerContinuous"/>
    </xf>
    <xf numFmtId="43" fontId="4" fillId="0" borderId="7" xfId="15" applyFont="1" applyBorder="1" applyAlignment="1">
      <alignment horizontal="centerContinuous"/>
    </xf>
    <xf numFmtId="0" fontId="5" fillId="0" borderId="0" xfId="0" applyFont="1" applyBorder="1" applyAlignment="1">
      <alignment horizontal="left"/>
    </xf>
    <xf numFmtId="43" fontId="6" fillId="0" borderId="0" xfId="15" applyNumberFormat="1" applyFont="1" applyBorder="1" applyAlignment="1">
      <alignment horizontal="center"/>
    </xf>
    <xf numFmtId="43" fontId="4" fillId="0" borderId="0" xfId="15" applyFont="1" applyBorder="1" applyAlignment="1" quotePrefix="1">
      <alignment horizontal="centerContinuous"/>
    </xf>
    <xf numFmtId="0" fontId="1" fillId="0" borderId="6" xfId="0" applyFont="1" applyBorder="1" applyAlignment="1">
      <alignment/>
    </xf>
    <xf numFmtId="0" fontId="4" fillId="0" borderId="0" xfId="0" applyFont="1" applyBorder="1" applyAlignment="1">
      <alignment/>
    </xf>
    <xf numFmtId="43" fontId="2" fillId="0" borderId="7" xfId="15" applyNumberFormat="1" applyFont="1" applyBorder="1" applyAlignment="1">
      <alignment/>
    </xf>
    <xf numFmtId="43" fontId="2" fillId="0" borderId="0" xfId="15" applyFont="1" applyBorder="1" applyAlignment="1">
      <alignment/>
    </xf>
    <xf numFmtId="43" fontId="2" fillId="0" borderId="7" xfId="15" applyFont="1" applyBorder="1" applyAlignment="1">
      <alignment/>
    </xf>
    <xf numFmtId="49" fontId="2" fillId="0" borderId="0" xfId="0" applyNumberFormat="1" applyFont="1" applyBorder="1" applyAlignment="1">
      <alignment horizontal="left"/>
    </xf>
    <xf numFmtId="0" fontId="7" fillId="0" borderId="0" xfId="0" applyFont="1" applyBorder="1" applyAlignment="1">
      <alignment/>
    </xf>
    <xf numFmtId="43" fontId="2" fillId="0" borderId="8" xfId="15" applyFont="1" applyBorder="1" applyAlignment="1">
      <alignment/>
    </xf>
    <xf numFmtId="43" fontId="2" fillId="0" borderId="9" xfId="15" applyFont="1" applyBorder="1" applyAlignment="1">
      <alignment/>
    </xf>
    <xf numFmtId="43" fontId="2" fillId="0" borderId="10" xfId="15" applyNumberFormat="1" applyFont="1" applyBorder="1" applyAlignment="1">
      <alignment/>
    </xf>
    <xf numFmtId="43" fontId="2" fillId="0" borderId="0" xfId="15" applyNumberFormat="1" applyFont="1" applyBorder="1" applyAlignment="1">
      <alignment/>
    </xf>
    <xf numFmtId="43" fontId="2" fillId="0" borderId="11" xfId="15" applyNumberFormat="1" applyFont="1" applyBorder="1" applyAlignment="1">
      <alignment/>
    </xf>
    <xf numFmtId="0" fontId="1" fillId="0" borderId="6" xfId="0" applyFont="1" applyBorder="1" applyAlignment="1">
      <alignment/>
    </xf>
    <xf numFmtId="0" fontId="2" fillId="0" borderId="0" xfId="0" applyFont="1" applyBorder="1" applyAlignment="1">
      <alignment/>
    </xf>
    <xf numFmtId="43" fontId="2" fillId="0" borderId="8" xfId="15" applyNumberFormat="1" applyFont="1" applyBorder="1" applyAlignment="1">
      <alignment/>
    </xf>
    <xf numFmtId="43" fontId="2" fillId="0" borderId="9" xfId="15" applyNumberFormat="1" applyFont="1" applyBorder="1" applyAlignment="1">
      <alignment/>
    </xf>
    <xf numFmtId="3" fontId="2" fillId="0" borderId="6" xfId="0" applyNumberFormat="1" applyFont="1" applyBorder="1" applyAlignment="1">
      <alignment/>
    </xf>
    <xf numFmtId="43" fontId="2" fillId="0" borderId="10" xfId="15" applyFont="1" applyBorder="1" applyAlignment="1">
      <alignment/>
    </xf>
    <xf numFmtId="43" fontId="2" fillId="0" borderId="11" xfId="15" applyFont="1" applyBorder="1" applyAlignment="1">
      <alignment/>
    </xf>
    <xf numFmtId="43" fontId="2" fillId="0" borderId="10" xfId="15" applyNumberFormat="1" applyFont="1" applyBorder="1" applyAlignment="1">
      <alignment/>
    </xf>
    <xf numFmtId="43" fontId="2" fillId="0" borderId="11" xfId="15" applyNumberFormat="1" applyFont="1" applyBorder="1" applyAlignment="1">
      <alignment/>
    </xf>
    <xf numFmtId="43" fontId="8" fillId="0" borderId="0" xfId="15" applyNumberFormat="1" applyFont="1" applyBorder="1" applyAlignment="1">
      <alignment/>
    </xf>
    <xf numFmtId="43" fontId="8" fillId="0" borderId="7" xfId="15" applyNumberFormat="1" applyFont="1" applyBorder="1" applyAlignment="1">
      <alignment/>
    </xf>
    <xf numFmtId="0" fontId="7" fillId="0" borderId="0" xfId="0" applyFont="1" applyBorder="1" applyAlignment="1">
      <alignment horizontal="left"/>
    </xf>
    <xf numFmtId="43" fontId="2" fillId="0" borderId="0" xfId="15" applyFont="1" applyBorder="1" applyAlignment="1">
      <alignment horizontal="right"/>
    </xf>
    <xf numFmtId="43" fontId="2" fillId="0" borderId="7" xfId="15" applyFont="1" applyBorder="1" applyAlignment="1">
      <alignment horizontal="right"/>
    </xf>
    <xf numFmtId="43" fontId="2" fillId="0" borderId="0" xfId="0" applyNumberFormat="1" applyFont="1" applyBorder="1" applyAlignment="1">
      <alignment/>
    </xf>
    <xf numFmtId="43" fontId="7" fillId="0" borderId="0" xfId="15" applyNumberFormat="1" applyFont="1" applyBorder="1" applyAlignment="1">
      <alignment/>
    </xf>
    <xf numFmtId="43" fontId="2" fillId="0" borderId="7" xfId="15" applyNumberFormat="1" applyFont="1" applyBorder="1" applyAlignment="1">
      <alignment/>
    </xf>
    <xf numFmtId="0" fontId="8" fillId="0" borderId="0" xfId="0" applyFont="1" applyBorder="1" applyAlignment="1">
      <alignment horizontal="left"/>
    </xf>
    <xf numFmtId="0" fontId="4" fillId="0" borderId="0" xfId="0" applyFont="1" applyBorder="1" applyAlignment="1">
      <alignment horizontal="left"/>
    </xf>
    <xf numFmtId="0" fontId="2" fillId="0" borderId="0" xfId="0" applyFont="1" applyBorder="1" applyAlignment="1">
      <alignment/>
    </xf>
    <xf numFmtId="43" fontId="2" fillId="0" borderId="2" xfId="15" applyFont="1" applyBorder="1" applyAlignment="1">
      <alignment/>
    </xf>
    <xf numFmtId="43" fontId="2" fillId="0" borderId="12" xfId="15" applyFont="1" applyBorder="1" applyAlignment="1">
      <alignment/>
    </xf>
    <xf numFmtId="43" fontId="2" fillId="0" borderId="4" xfId="15" applyNumberFormat="1" applyFont="1" applyBorder="1" applyAlignment="1">
      <alignment/>
    </xf>
    <xf numFmtId="43" fontId="2" fillId="0" borderId="5" xfId="15" applyNumberFormat="1" applyFont="1" applyBorder="1" applyAlignment="1">
      <alignment/>
    </xf>
    <xf numFmtId="0" fontId="2" fillId="0" borderId="0" xfId="0" applyFont="1" applyBorder="1" applyAlignment="1">
      <alignment horizontal="left"/>
    </xf>
    <xf numFmtId="43" fontId="8" fillId="0" borderId="0" xfId="15" applyFont="1" applyBorder="1" applyAlignment="1">
      <alignment/>
    </xf>
    <xf numFmtId="43" fontId="8" fillId="0" borderId="7" xfId="15" applyFont="1" applyBorder="1" applyAlignment="1">
      <alignment/>
    </xf>
    <xf numFmtId="0" fontId="8" fillId="0" borderId="0" xfId="0" applyFont="1" applyBorder="1" applyAlignment="1">
      <alignment/>
    </xf>
    <xf numFmtId="0" fontId="9" fillId="0" borderId="0" xfId="0" applyFont="1" applyBorder="1" applyAlignment="1">
      <alignment/>
    </xf>
    <xf numFmtId="43" fontId="1" fillId="0" borderId="0" xfId="15" applyNumberFormat="1" applyFont="1" applyBorder="1" applyAlignment="1">
      <alignment/>
    </xf>
    <xf numFmtId="43" fontId="1" fillId="0" borderId="8" xfId="15" applyNumberFormat="1" applyFont="1" applyBorder="1" applyAlignment="1">
      <alignment/>
    </xf>
    <xf numFmtId="43" fontId="1" fillId="0" borderId="9" xfId="15" applyNumberFormat="1" applyFont="1" applyBorder="1" applyAlignment="1">
      <alignment/>
    </xf>
    <xf numFmtId="0" fontId="9" fillId="0" borderId="6" xfId="0" applyFont="1" applyBorder="1" applyAlignment="1">
      <alignment/>
    </xf>
    <xf numFmtId="0" fontId="1" fillId="0" borderId="0" xfId="0" applyFont="1" applyBorder="1" applyAlignment="1">
      <alignment horizontal="left"/>
    </xf>
    <xf numFmtId="0" fontId="1" fillId="0" borderId="0" xfId="0" applyFont="1" applyBorder="1" applyAlignment="1">
      <alignment/>
    </xf>
    <xf numFmtId="43" fontId="1" fillId="0" borderId="0" xfId="15" applyFont="1" applyBorder="1" applyAlignment="1">
      <alignment/>
    </xf>
    <xf numFmtId="43" fontId="1" fillId="0" borderId="8" xfId="15" applyFont="1" applyBorder="1" applyAlignment="1">
      <alignment/>
    </xf>
    <xf numFmtId="43" fontId="1" fillId="0" borderId="9" xfId="15" applyFont="1" applyBorder="1" applyAlignment="1">
      <alignment/>
    </xf>
    <xf numFmtId="0" fontId="8" fillId="0" borderId="6" xfId="0" applyFont="1" applyBorder="1" applyAlignment="1">
      <alignment/>
    </xf>
    <xf numFmtId="43" fontId="2" fillId="0" borderId="0" xfId="15" applyFont="1" applyBorder="1" applyAlignment="1">
      <alignment horizontal="left"/>
    </xf>
    <xf numFmtId="43" fontId="2" fillId="0" borderId="0" xfId="15" applyFont="1" applyBorder="1" applyAlignment="1">
      <alignment/>
    </xf>
    <xf numFmtId="43" fontId="2" fillId="0" borderId="7" xfId="15" applyFont="1" applyBorder="1" applyAlignment="1">
      <alignment/>
    </xf>
    <xf numFmtId="49" fontId="2" fillId="0" borderId="0" xfId="0" applyNumberFormat="1" applyFont="1" applyBorder="1" applyAlignment="1">
      <alignment/>
    </xf>
    <xf numFmtId="0" fontId="2" fillId="0" borderId="13" xfId="0" applyFont="1" applyBorder="1" applyAlignment="1">
      <alignment/>
    </xf>
    <xf numFmtId="43" fontId="2" fillId="0" borderId="12" xfId="15" applyFont="1" applyBorder="1" applyAlignment="1">
      <alignment/>
    </xf>
    <xf numFmtId="0" fontId="1" fillId="0" borderId="0" xfId="0" applyFont="1" applyBorder="1" applyAlignment="1">
      <alignment horizontal="center"/>
    </xf>
    <xf numFmtId="0" fontId="4" fillId="0" borderId="3" xfId="0" applyFont="1" applyBorder="1" applyAlignment="1">
      <alignment horizontal="left"/>
    </xf>
    <xf numFmtId="0" fontId="1" fillId="0" borderId="2" xfId="0" applyFont="1" applyBorder="1" applyAlignment="1">
      <alignment horizontal="center"/>
    </xf>
    <xf numFmtId="43" fontId="10" fillId="0" borderId="0" xfId="15" applyFont="1" applyBorder="1" applyAlignment="1">
      <alignment horizontal="centerContinuous"/>
    </xf>
    <xf numFmtId="43" fontId="6" fillId="0" borderId="0" xfId="15" applyFont="1" applyBorder="1" applyAlignment="1">
      <alignment horizontal="centerContinuous"/>
    </xf>
    <xf numFmtId="43" fontId="6" fillId="0" borderId="7" xfId="15" applyFont="1" applyBorder="1" applyAlignment="1">
      <alignment horizontal="centerContinuous"/>
    </xf>
    <xf numFmtId="0" fontId="2" fillId="0" borderId="6" xfId="0" applyFont="1" applyBorder="1" applyAlignment="1">
      <alignment horizontal="left"/>
    </xf>
    <xf numFmtId="43" fontId="2" fillId="0" borderId="2" xfId="15" applyNumberFormat="1" applyFont="1" applyBorder="1" applyAlignment="1">
      <alignment/>
    </xf>
    <xf numFmtId="0" fontId="2" fillId="0" borderId="0" xfId="0" applyFont="1" applyAlignment="1">
      <alignment horizontal="center"/>
    </xf>
    <xf numFmtId="43" fontId="2" fillId="0" borderId="0" xfId="15" applyNumberFormat="1" applyFont="1" applyBorder="1" applyAlignment="1" quotePrefix="1">
      <alignment horizontal="center"/>
    </xf>
    <xf numFmtId="0" fontId="7" fillId="0" borderId="6" xfId="0" applyFont="1" applyBorder="1" applyAlignment="1">
      <alignment horizontal="left"/>
    </xf>
    <xf numFmtId="43" fontId="2" fillId="0" borderId="0" xfId="15" applyNumberFormat="1" applyFont="1" applyFill="1" applyBorder="1" applyAlignment="1">
      <alignment/>
    </xf>
    <xf numFmtId="43" fontId="2" fillId="0" borderId="2" xfId="15" applyNumberFormat="1" applyFont="1" applyFill="1" applyBorder="1" applyAlignment="1">
      <alignment/>
    </xf>
    <xf numFmtId="43" fontId="2" fillId="0" borderId="0" xfId="15" applyNumberFormat="1" applyFont="1" applyBorder="1" applyAlignment="1">
      <alignment horizontal="center"/>
    </xf>
    <xf numFmtId="0" fontId="2" fillId="0" borderId="0" xfId="0" applyFont="1" applyBorder="1" applyAlignment="1">
      <alignment horizontal="centerContinuous"/>
    </xf>
    <xf numFmtId="43" fontId="7" fillId="0" borderId="2" xfId="15" applyNumberFormat="1" applyFont="1" applyBorder="1" applyAlignment="1">
      <alignment/>
    </xf>
    <xf numFmtId="43" fontId="2" fillId="0" borderId="2" xfId="15" applyNumberFormat="1" applyFont="1" applyBorder="1" applyAlignment="1">
      <alignment horizontal="center"/>
    </xf>
    <xf numFmtId="43" fontId="2" fillId="0" borderId="0" xfId="15" applyNumberFormat="1" applyFont="1" applyAlignment="1">
      <alignment horizontal="center"/>
    </xf>
    <xf numFmtId="0" fontId="2" fillId="0" borderId="0" xfId="0" applyFont="1" applyAlignment="1">
      <alignment horizontal="centerContinuous"/>
    </xf>
    <xf numFmtId="43" fontId="2" fillId="0" borderId="0" xfId="15" applyFont="1" applyAlignment="1">
      <alignment horizontal="center"/>
    </xf>
    <xf numFmtId="43" fontId="1" fillId="0" borderId="0" xfId="15" applyFont="1" applyAlignment="1">
      <alignment horizontal="centerContinuous"/>
    </xf>
    <xf numFmtId="43" fontId="1" fillId="0" borderId="0" xfId="15" applyNumberFormat="1" applyFont="1" applyAlignment="1">
      <alignment/>
    </xf>
    <xf numFmtId="43" fontId="1" fillId="0" borderId="0" xfId="15" applyFont="1" applyAlignment="1">
      <alignment horizontal="center"/>
    </xf>
    <xf numFmtId="43" fontId="1" fillId="0" borderId="0" xfId="15" applyNumberFormat="1" applyFont="1" applyAlignment="1">
      <alignment horizontal="centerContinuous"/>
    </xf>
    <xf numFmtId="43" fontId="1" fillId="0" borderId="0" xfId="15" applyNumberFormat="1" applyFont="1" applyAlignment="1">
      <alignment horizontal="center"/>
    </xf>
    <xf numFmtId="0" fontId="1" fillId="0" borderId="0" xfId="0" applyFont="1" applyAlignment="1">
      <alignment horizontal="centerContinuous"/>
    </xf>
    <xf numFmtId="43" fontId="1" fillId="0" borderId="0" xfId="15" applyNumberFormat="1" applyFont="1" applyBorder="1" applyAlignment="1">
      <alignment horizontal="centerContinuous"/>
    </xf>
    <xf numFmtId="0" fontId="7" fillId="0" borderId="0" xfId="0" applyFont="1" applyBorder="1" applyAlignment="1">
      <alignment horizontal="left"/>
    </xf>
    <xf numFmtId="0" fontId="2" fillId="0" borderId="0" xfId="0" applyFont="1" applyFill="1" applyBorder="1" applyAlignment="1">
      <alignment/>
    </xf>
    <xf numFmtId="43" fontId="2" fillId="0" borderId="0" xfId="15" applyFont="1" applyFill="1" applyBorder="1" applyAlignment="1">
      <alignment/>
    </xf>
    <xf numFmtId="43" fontId="2" fillId="0" borderId="2" xfId="15" applyFont="1" applyFill="1" applyBorder="1" applyAlignment="1">
      <alignment/>
    </xf>
    <xf numFmtId="0" fontId="2" fillId="0" borderId="0" xfId="0" applyFont="1" applyFill="1" applyAlignment="1">
      <alignment/>
    </xf>
    <xf numFmtId="43" fontId="2" fillId="0" borderId="8" xfId="15" applyFont="1" applyFill="1" applyBorder="1" applyAlignment="1">
      <alignment/>
    </xf>
    <xf numFmtId="43" fontId="2" fillId="0" borderId="9" xfId="15" applyFont="1" applyFill="1" applyBorder="1" applyAlignment="1">
      <alignment/>
    </xf>
    <xf numFmtId="43" fontId="2" fillId="0" borderId="7" xfId="15" applyFont="1" applyFill="1" applyBorder="1" applyAlignment="1">
      <alignment/>
    </xf>
    <xf numFmtId="43" fontId="2" fillId="0" borderId="10" xfId="15" applyFont="1" applyFill="1" applyBorder="1" applyAlignment="1">
      <alignment/>
    </xf>
    <xf numFmtId="43" fontId="2" fillId="0" borderId="11" xfId="15" applyFont="1" applyFill="1" applyBorder="1" applyAlignment="1">
      <alignment/>
    </xf>
    <xf numFmtId="43" fontId="2" fillId="0" borderId="10" xfId="15" applyFont="1" applyFill="1" applyBorder="1" applyAlignment="1">
      <alignment horizontal="right"/>
    </xf>
    <xf numFmtId="43" fontId="2" fillId="0" borderId="11" xfId="15" applyFont="1" applyFill="1" applyBorder="1" applyAlignment="1">
      <alignment horizontal="right"/>
    </xf>
    <xf numFmtId="0" fontId="2" fillId="0" borderId="7" xfId="0" applyFont="1" applyBorder="1" applyAlignment="1">
      <alignment/>
    </xf>
    <xf numFmtId="43" fontId="2" fillId="0" borderId="7" xfId="0" applyNumberFormat="1" applyFont="1" applyBorder="1" applyAlignment="1">
      <alignment/>
    </xf>
    <xf numFmtId="43" fontId="8" fillId="0" borderId="10" xfId="15" applyFont="1" applyBorder="1" applyAlignment="1">
      <alignment/>
    </xf>
    <xf numFmtId="43" fontId="8" fillId="0" borderId="11" xfId="15" applyFont="1" applyBorder="1" applyAlignment="1">
      <alignment/>
    </xf>
    <xf numFmtId="43" fontId="1" fillId="0" borderId="8" xfId="15" applyFont="1" applyFill="1" applyBorder="1" applyAlignment="1">
      <alignment/>
    </xf>
    <xf numFmtId="49" fontId="2" fillId="0" borderId="2" xfId="0" applyNumberFormat="1" applyFont="1" applyBorder="1" applyAlignment="1">
      <alignment horizontal="left"/>
    </xf>
    <xf numFmtId="43" fontId="2" fillId="0" borderId="14" xfId="15" applyNumberFormat="1" applyFont="1" applyBorder="1" applyAlignment="1">
      <alignment/>
    </xf>
    <xf numFmtId="0" fontId="1" fillId="0" borderId="6" xfId="0" applyFont="1" applyBorder="1" applyAlignment="1">
      <alignment horizontal="center"/>
    </xf>
    <xf numFmtId="0" fontId="1" fillId="0" borderId="13" xfId="0" applyFont="1" applyBorder="1" applyAlignment="1">
      <alignment horizontal="center"/>
    </xf>
    <xf numFmtId="43" fontId="2" fillId="0" borderId="12" xfId="15" applyNumberFormat="1" applyFont="1" applyBorder="1" applyAlignment="1">
      <alignment/>
    </xf>
    <xf numFmtId="43" fontId="2" fillId="0" borderId="0" xfId="15" applyFont="1" applyBorder="1" applyAlignment="1">
      <alignment/>
    </xf>
    <xf numFmtId="164" fontId="2" fillId="0" borderId="0" xfId="15" applyNumberFormat="1" applyFont="1" applyBorder="1" applyAlignment="1">
      <alignment/>
    </xf>
    <xf numFmtId="43" fontId="2" fillId="0" borderId="12" xfId="15" applyNumberFormat="1" applyFont="1" applyBorder="1" applyAlignment="1">
      <alignment/>
    </xf>
    <xf numFmtId="43" fontId="2" fillId="0" borderId="0" xfId="15" applyFont="1" applyBorder="1" applyAlignment="1" quotePrefix="1">
      <alignment/>
    </xf>
    <xf numFmtId="0" fontId="2" fillId="0" borderId="0" xfId="0" applyFont="1" applyBorder="1" applyAlignment="1">
      <alignment horizontal="center"/>
    </xf>
    <xf numFmtId="43" fontId="7" fillId="0" borderId="7" xfId="15" applyNumberFormat="1" applyFont="1" applyBorder="1" applyAlignment="1">
      <alignment/>
    </xf>
    <xf numFmtId="0" fontId="1" fillId="0" borderId="6"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xf>
    <xf numFmtId="0" fontId="1" fillId="0" borderId="0" xfId="0" applyFont="1" applyAlignment="1">
      <alignment horizontal="center"/>
    </xf>
    <xf numFmtId="0" fontId="2" fillId="0" borderId="4" xfId="0" applyFont="1" applyBorder="1" applyAlignment="1">
      <alignment horizontal="left" wrapText="1"/>
    </xf>
    <xf numFmtId="0" fontId="0" fillId="0" borderId="4" xfId="0" applyBorder="1" applyAlignment="1">
      <alignment wrapText="1"/>
    </xf>
    <xf numFmtId="0" fontId="2" fillId="0" borderId="0" xfId="0" applyFont="1" applyBorder="1" applyAlignment="1">
      <alignment horizontal="left" wrapText="1"/>
    </xf>
    <xf numFmtId="0" fontId="0" fillId="0" borderId="0" xfId="0" applyBorder="1" applyAlignment="1">
      <alignment wrapText="1"/>
    </xf>
    <xf numFmtId="0" fontId="1" fillId="0" borderId="0" xfId="0" applyFont="1" applyBorder="1" applyAlignment="1">
      <alignment horizontal="center"/>
    </xf>
    <xf numFmtId="0" fontId="1" fillId="0" borderId="7" xfId="0" applyFont="1" applyBorder="1" applyAlignment="1">
      <alignment horizontal="center"/>
    </xf>
    <xf numFmtId="0" fontId="1" fillId="0" borderId="2" xfId="0" applyFont="1" applyBorder="1" applyAlignment="1">
      <alignment horizontal="center"/>
    </xf>
    <xf numFmtId="0" fontId="1" fillId="0" borderId="12" xfId="0" applyFont="1" applyBorder="1" applyAlignment="1">
      <alignment horizontal="center"/>
    </xf>
    <xf numFmtId="43" fontId="4" fillId="0" borderId="0" xfId="15" applyNumberFormat="1" applyFont="1" applyBorder="1" applyAlignment="1">
      <alignment horizontal="center"/>
    </xf>
    <xf numFmtId="0" fontId="0" fillId="0" borderId="0" xfId="0" applyBorder="1" applyAlignment="1">
      <alignment/>
    </xf>
    <xf numFmtId="43" fontId="4" fillId="0" borderId="4" xfId="15" applyNumberFormat="1" applyFont="1" applyBorder="1" applyAlignment="1">
      <alignment horizontal="center"/>
    </xf>
    <xf numFmtId="0" fontId="0" fillId="0" borderId="5" xfId="0" applyBorder="1" applyAlignment="1">
      <alignment/>
    </xf>
    <xf numFmtId="43" fontId="6" fillId="0" borderId="0" xfId="15" applyFont="1" applyBorder="1" applyAlignment="1" quotePrefix="1">
      <alignment horizontal="center"/>
    </xf>
    <xf numFmtId="43" fontId="6" fillId="0" borderId="0" xfId="15" applyFont="1" applyBorder="1" applyAlignment="1">
      <alignment horizontal="center"/>
    </xf>
    <xf numFmtId="43" fontId="6" fillId="0" borderId="7" xfId="15" applyFont="1" applyBorder="1" applyAlignment="1">
      <alignment horizontal="center"/>
    </xf>
    <xf numFmtId="43" fontId="2" fillId="0" borderId="0" xfId="15" applyNumberFormat="1" applyFont="1" applyAlignment="1">
      <alignment horizontal="center"/>
    </xf>
    <xf numFmtId="43" fontId="2" fillId="0" borderId="0" xfId="15" applyNumberFormat="1" applyFont="1" applyBorder="1" applyAlignment="1">
      <alignment horizontal="center"/>
    </xf>
    <xf numFmtId="0" fontId="2" fillId="0" borderId="0" xfId="0" applyFont="1" applyAlignment="1">
      <alignment horizontal="center"/>
    </xf>
    <xf numFmtId="43" fontId="1" fillId="0" borderId="0" xfId="15" applyNumberFormat="1" applyFont="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43" fontId="2" fillId="0" borderId="12" xfId="15"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314325</xdr:colOff>
      <xdr:row>13</xdr:row>
      <xdr:rowOff>0</xdr:rowOff>
    </xdr:from>
    <xdr:to>
      <xdr:col>7</xdr:col>
      <xdr:colOff>0</xdr:colOff>
      <xdr:row>13</xdr:row>
      <xdr:rowOff>0</xdr:rowOff>
    </xdr:to>
    <xdr:sp>
      <xdr:nvSpPr>
        <xdr:cNvPr id="1" name="Line 1"/>
        <xdr:cNvSpPr>
          <a:spLocks/>
        </xdr:cNvSpPr>
      </xdr:nvSpPr>
      <xdr:spPr>
        <a:xfrm>
          <a:off x="5781675" y="2628900"/>
          <a:ext cx="10763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323850</xdr:colOff>
      <xdr:row>13</xdr:row>
      <xdr:rowOff>0</xdr:rowOff>
    </xdr:from>
    <xdr:to>
      <xdr:col>11</xdr:col>
      <xdr:colOff>0</xdr:colOff>
      <xdr:row>13</xdr:row>
      <xdr:rowOff>0</xdr:rowOff>
    </xdr:to>
    <xdr:sp>
      <xdr:nvSpPr>
        <xdr:cNvPr id="2" name="Line 2"/>
        <xdr:cNvSpPr>
          <a:spLocks/>
        </xdr:cNvSpPr>
      </xdr:nvSpPr>
      <xdr:spPr>
        <a:xfrm>
          <a:off x="9753600" y="2628900"/>
          <a:ext cx="11049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123825</xdr:rowOff>
    </xdr:from>
    <xdr:to>
      <xdr:col>19</xdr:col>
      <xdr:colOff>0</xdr:colOff>
      <xdr:row>26</xdr:row>
      <xdr:rowOff>123825</xdr:rowOff>
    </xdr:to>
    <xdr:sp>
      <xdr:nvSpPr>
        <xdr:cNvPr id="3" name="Line 3"/>
        <xdr:cNvSpPr>
          <a:spLocks/>
        </xdr:cNvSpPr>
      </xdr:nvSpPr>
      <xdr:spPr>
        <a:xfrm>
          <a:off x="16821150" y="4876800"/>
          <a:ext cx="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247650</xdr:colOff>
      <xdr:row>17</xdr:row>
      <xdr:rowOff>0</xdr:rowOff>
    </xdr:from>
    <xdr:to>
      <xdr:col>18</xdr:col>
      <xdr:colOff>733425</xdr:colOff>
      <xdr:row>17</xdr:row>
      <xdr:rowOff>0</xdr:rowOff>
    </xdr:to>
    <xdr:sp>
      <xdr:nvSpPr>
        <xdr:cNvPr id="4" name="Line 4"/>
        <xdr:cNvSpPr>
          <a:spLocks/>
        </xdr:cNvSpPr>
      </xdr:nvSpPr>
      <xdr:spPr>
        <a:xfrm flipV="1">
          <a:off x="15401925" y="3257550"/>
          <a:ext cx="4857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17</xdr:row>
      <xdr:rowOff>0</xdr:rowOff>
    </xdr:from>
    <xdr:to>
      <xdr:col>19</xdr:col>
      <xdr:colOff>0</xdr:colOff>
      <xdr:row>17</xdr:row>
      <xdr:rowOff>0</xdr:rowOff>
    </xdr:to>
    <xdr:sp>
      <xdr:nvSpPr>
        <xdr:cNvPr id="5" name="Line 5"/>
        <xdr:cNvSpPr>
          <a:spLocks/>
        </xdr:cNvSpPr>
      </xdr:nvSpPr>
      <xdr:spPr>
        <a:xfrm flipV="1">
          <a:off x="16821150" y="32575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43</xdr:row>
      <xdr:rowOff>0</xdr:rowOff>
    </xdr:from>
    <xdr:to>
      <xdr:col>19</xdr:col>
      <xdr:colOff>0</xdr:colOff>
      <xdr:row>43</xdr:row>
      <xdr:rowOff>0</xdr:rowOff>
    </xdr:to>
    <xdr:sp>
      <xdr:nvSpPr>
        <xdr:cNvPr id="6" name="Line 6"/>
        <xdr:cNvSpPr>
          <a:spLocks/>
        </xdr:cNvSpPr>
      </xdr:nvSpPr>
      <xdr:spPr>
        <a:xfrm flipV="1">
          <a:off x="16821150" y="74771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44</xdr:row>
      <xdr:rowOff>0</xdr:rowOff>
    </xdr:from>
    <xdr:to>
      <xdr:col>19</xdr:col>
      <xdr:colOff>0</xdr:colOff>
      <xdr:row>44</xdr:row>
      <xdr:rowOff>0</xdr:rowOff>
    </xdr:to>
    <xdr:sp>
      <xdr:nvSpPr>
        <xdr:cNvPr id="7" name="Line 7"/>
        <xdr:cNvSpPr>
          <a:spLocks/>
        </xdr:cNvSpPr>
      </xdr:nvSpPr>
      <xdr:spPr>
        <a:xfrm>
          <a:off x="16821150" y="76104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133350</xdr:colOff>
      <xdr:row>46</xdr:row>
      <xdr:rowOff>0</xdr:rowOff>
    </xdr:from>
    <xdr:to>
      <xdr:col>18</xdr:col>
      <xdr:colOff>0</xdr:colOff>
      <xdr:row>46</xdr:row>
      <xdr:rowOff>0</xdr:rowOff>
    </xdr:to>
    <xdr:sp>
      <xdr:nvSpPr>
        <xdr:cNvPr id="8" name="Line 8"/>
        <xdr:cNvSpPr>
          <a:spLocks/>
        </xdr:cNvSpPr>
      </xdr:nvSpPr>
      <xdr:spPr>
        <a:xfrm flipV="1">
          <a:off x="14182725" y="7877175"/>
          <a:ext cx="9715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49</xdr:row>
      <xdr:rowOff>0</xdr:rowOff>
    </xdr:from>
    <xdr:to>
      <xdr:col>19</xdr:col>
      <xdr:colOff>0</xdr:colOff>
      <xdr:row>49</xdr:row>
      <xdr:rowOff>0</xdr:rowOff>
    </xdr:to>
    <xdr:sp>
      <xdr:nvSpPr>
        <xdr:cNvPr id="9" name="Line 9"/>
        <xdr:cNvSpPr>
          <a:spLocks/>
        </xdr:cNvSpPr>
      </xdr:nvSpPr>
      <xdr:spPr>
        <a:xfrm flipV="1">
          <a:off x="16821150" y="82772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81</xdr:row>
      <xdr:rowOff>0</xdr:rowOff>
    </xdr:from>
    <xdr:to>
      <xdr:col>19</xdr:col>
      <xdr:colOff>0</xdr:colOff>
      <xdr:row>81</xdr:row>
      <xdr:rowOff>0</xdr:rowOff>
    </xdr:to>
    <xdr:sp>
      <xdr:nvSpPr>
        <xdr:cNvPr id="10" name="Line 10"/>
        <xdr:cNvSpPr>
          <a:spLocks/>
        </xdr:cNvSpPr>
      </xdr:nvSpPr>
      <xdr:spPr>
        <a:xfrm flipV="1">
          <a:off x="16821150" y="131445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104775</xdr:colOff>
      <xdr:row>103</xdr:row>
      <xdr:rowOff>114300</xdr:rowOff>
    </xdr:from>
    <xdr:to>
      <xdr:col>9</xdr:col>
      <xdr:colOff>685800</xdr:colOff>
      <xdr:row>103</xdr:row>
      <xdr:rowOff>114300</xdr:rowOff>
    </xdr:to>
    <xdr:sp>
      <xdr:nvSpPr>
        <xdr:cNvPr id="11" name="Line 11"/>
        <xdr:cNvSpPr>
          <a:spLocks/>
        </xdr:cNvSpPr>
      </xdr:nvSpPr>
      <xdr:spPr>
        <a:xfrm>
          <a:off x="8220075" y="16640175"/>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109</xdr:row>
      <xdr:rowOff>0</xdr:rowOff>
    </xdr:from>
    <xdr:to>
      <xdr:col>4</xdr:col>
      <xdr:colOff>752475</xdr:colOff>
      <xdr:row>109</xdr:row>
      <xdr:rowOff>0</xdr:rowOff>
    </xdr:to>
    <xdr:sp>
      <xdr:nvSpPr>
        <xdr:cNvPr id="12" name="Line 12"/>
        <xdr:cNvSpPr>
          <a:spLocks/>
        </xdr:cNvSpPr>
      </xdr:nvSpPr>
      <xdr:spPr>
        <a:xfrm>
          <a:off x="3143250" y="17325975"/>
          <a:ext cx="552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97</xdr:row>
      <xdr:rowOff>0</xdr:rowOff>
    </xdr:from>
    <xdr:to>
      <xdr:col>19</xdr:col>
      <xdr:colOff>0</xdr:colOff>
      <xdr:row>97</xdr:row>
      <xdr:rowOff>0</xdr:rowOff>
    </xdr:to>
    <xdr:sp>
      <xdr:nvSpPr>
        <xdr:cNvPr id="13" name="Line 13"/>
        <xdr:cNvSpPr>
          <a:spLocks/>
        </xdr:cNvSpPr>
      </xdr:nvSpPr>
      <xdr:spPr>
        <a:xfrm>
          <a:off x="16821150" y="1572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28</xdr:row>
      <xdr:rowOff>0</xdr:rowOff>
    </xdr:from>
    <xdr:to>
      <xdr:col>19</xdr:col>
      <xdr:colOff>0</xdr:colOff>
      <xdr:row>28</xdr:row>
      <xdr:rowOff>0</xdr:rowOff>
    </xdr:to>
    <xdr:sp>
      <xdr:nvSpPr>
        <xdr:cNvPr id="14" name="Line 14"/>
        <xdr:cNvSpPr>
          <a:spLocks/>
        </xdr:cNvSpPr>
      </xdr:nvSpPr>
      <xdr:spPr>
        <a:xfrm flipV="1">
          <a:off x="16821150" y="5105400"/>
          <a:ext cx="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314325</xdr:colOff>
      <xdr:row>13</xdr:row>
      <xdr:rowOff>0</xdr:rowOff>
    </xdr:from>
    <xdr:to>
      <xdr:col>11</xdr:col>
      <xdr:colOff>0</xdr:colOff>
      <xdr:row>13</xdr:row>
      <xdr:rowOff>0</xdr:rowOff>
    </xdr:to>
    <xdr:sp>
      <xdr:nvSpPr>
        <xdr:cNvPr id="15" name="Line 15"/>
        <xdr:cNvSpPr>
          <a:spLocks/>
        </xdr:cNvSpPr>
      </xdr:nvSpPr>
      <xdr:spPr>
        <a:xfrm>
          <a:off x="9744075" y="2628900"/>
          <a:ext cx="11144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133350</xdr:colOff>
      <xdr:row>103</xdr:row>
      <xdr:rowOff>114300</xdr:rowOff>
    </xdr:from>
    <xdr:to>
      <xdr:col>9</xdr:col>
      <xdr:colOff>685800</xdr:colOff>
      <xdr:row>103</xdr:row>
      <xdr:rowOff>114300</xdr:rowOff>
    </xdr:to>
    <xdr:sp>
      <xdr:nvSpPr>
        <xdr:cNvPr id="16" name="Line 16"/>
        <xdr:cNvSpPr>
          <a:spLocks/>
        </xdr:cNvSpPr>
      </xdr:nvSpPr>
      <xdr:spPr>
        <a:xfrm>
          <a:off x="8248650" y="16640175"/>
          <a:ext cx="552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180975</xdr:colOff>
      <xdr:row>109</xdr:row>
      <xdr:rowOff>0</xdr:rowOff>
    </xdr:from>
    <xdr:to>
      <xdr:col>8</xdr:col>
      <xdr:colOff>733425</xdr:colOff>
      <xdr:row>109</xdr:row>
      <xdr:rowOff>0</xdr:rowOff>
    </xdr:to>
    <xdr:sp>
      <xdr:nvSpPr>
        <xdr:cNvPr id="17" name="Line 17"/>
        <xdr:cNvSpPr>
          <a:spLocks/>
        </xdr:cNvSpPr>
      </xdr:nvSpPr>
      <xdr:spPr>
        <a:xfrm>
          <a:off x="7048500" y="17325975"/>
          <a:ext cx="552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123825</xdr:rowOff>
    </xdr:from>
    <xdr:to>
      <xdr:col>19</xdr:col>
      <xdr:colOff>0</xdr:colOff>
      <xdr:row>26</xdr:row>
      <xdr:rowOff>123825</xdr:rowOff>
    </xdr:to>
    <xdr:sp>
      <xdr:nvSpPr>
        <xdr:cNvPr id="18" name="Line 18"/>
        <xdr:cNvSpPr>
          <a:spLocks/>
        </xdr:cNvSpPr>
      </xdr:nvSpPr>
      <xdr:spPr>
        <a:xfrm flipV="1">
          <a:off x="16821150" y="4876800"/>
          <a:ext cx="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25</xdr:row>
      <xdr:rowOff>114300</xdr:rowOff>
    </xdr:from>
    <xdr:to>
      <xdr:col>19</xdr:col>
      <xdr:colOff>0</xdr:colOff>
      <xdr:row>25</xdr:row>
      <xdr:rowOff>114300</xdr:rowOff>
    </xdr:to>
    <xdr:sp>
      <xdr:nvSpPr>
        <xdr:cNvPr id="19" name="Line 19"/>
        <xdr:cNvSpPr>
          <a:spLocks/>
        </xdr:cNvSpPr>
      </xdr:nvSpPr>
      <xdr:spPr>
        <a:xfrm flipV="1">
          <a:off x="16821150" y="46672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17</xdr:row>
      <xdr:rowOff>0</xdr:rowOff>
    </xdr:from>
    <xdr:to>
      <xdr:col>19</xdr:col>
      <xdr:colOff>0</xdr:colOff>
      <xdr:row>17</xdr:row>
      <xdr:rowOff>0</xdr:rowOff>
    </xdr:to>
    <xdr:sp>
      <xdr:nvSpPr>
        <xdr:cNvPr id="20" name="Line 20"/>
        <xdr:cNvSpPr>
          <a:spLocks/>
        </xdr:cNvSpPr>
      </xdr:nvSpPr>
      <xdr:spPr>
        <a:xfrm flipV="1">
          <a:off x="16821150" y="32575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43</xdr:row>
      <xdr:rowOff>0</xdr:rowOff>
    </xdr:from>
    <xdr:to>
      <xdr:col>19</xdr:col>
      <xdr:colOff>0</xdr:colOff>
      <xdr:row>43</xdr:row>
      <xdr:rowOff>0</xdr:rowOff>
    </xdr:to>
    <xdr:sp>
      <xdr:nvSpPr>
        <xdr:cNvPr id="21" name="Line 21"/>
        <xdr:cNvSpPr>
          <a:spLocks/>
        </xdr:cNvSpPr>
      </xdr:nvSpPr>
      <xdr:spPr>
        <a:xfrm flipV="1">
          <a:off x="16821150" y="74771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44</xdr:row>
      <xdr:rowOff>0</xdr:rowOff>
    </xdr:from>
    <xdr:to>
      <xdr:col>19</xdr:col>
      <xdr:colOff>0</xdr:colOff>
      <xdr:row>44</xdr:row>
      <xdr:rowOff>0</xdr:rowOff>
    </xdr:to>
    <xdr:sp>
      <xdr:nvSpPr>
        <xdr:cNvPr id="22" name="Line 22"/>
        <xdr:cNvSpPr>
          <a:spLocks/>
        </xdr:cNvSpPr>
      </xdr:nvSpPr>
      <xdr:spPr>
        <a:xfrm flipV="1">
          <a:off x="16821150" y="76104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49</xdr:row>
      <xdr:rowOff>0</xdr:rowOff>
    </xdr:from>
    <xdr:to>
      <xdr:col>19</xdr:col>
      <xdr:colOff>0</xdr:colOff>
      <xdr:row>49</xdr:row>
      <xdr:rowOff>0</xdr:rowOff>
    </xdr:to>
    <xdr:sp>
      <xdr:nvSpPr>
        <xdr:cNvPr id="23" name="Line 23"/>
        <xdr:cNvSpPr>
          <a:spLocks/>
        </xdr:cNvSpPr>
      </xdr:nvSpPr>
      <xdr:spPr>
        <a:xfrm flipV="1">
          <a:off x="16821150" y="82772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81</xdr:row>
      <xdr:rowOff>0</xdr:rowOff>
    </xdr:from>
    <xdr:to>
      <xdr:col>19</xdr:col>
      <xdr:colOff>0</xdr:colOff>
      <xdr:row>81</xdr:row>
      <xdr:rowOff>0</xdr:rowOff>
    </xdr:to>
    <xdr:sp>
      <xdr:nvSpPr>
        <xdr:cNvPr id="24" name="Line 24"/>
        <xdr:cNvSpPr>
          <a:spLocks/>
        </xdr:cNvSpPr>
      </xdr:nvSpPr>
      <xdr:spPr>
        <a:xfrm flipV="1">
          <a:off x="16821150" y="131445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97</xdr:row>
      <xdr:rowOff>0</xdr:rowOff>
    </xdr:from>
    <xdr:to>
      <xdr:col>19</xdr:col>
      <xdr:colOff>0</xdr:colOff>
      <xdr:row>97</xdr:row>
      <xdr:rowOff>0</xdr:rowOff>
    </xdr:to>
    <xdr:sp>
      <xdr:nvSpPr>
        <xdr:cNvPr id="25" name="Line 25"/>
        <xdr:cNvSpPr>
          <a:spLocks/>
        </xdr:cNvSpPr>
      </xdr:nvSpPr>
      <xdr:spPr>
        <a:xfrm>
          <a:off x="16821150" y="1572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97</xdr:row>
      <xdr:rowOff>0</xdr:rowOff>
    </xdr:from>
    <xdr:to>
      <xdr:col>19</xdr:col>
      <xdr:colOff>0</xdr:colOff>
      <xdr:row>97</xdr:row>
      <xdr:rowOff>0</xdr:rowOff>
    </xdr:to>
    <xdr:sp>
      <xdr:nvSpPr>
        <xdr:cNvPr id="26" name="Line 26"/>
        <xdr:cNvSpPr>
          <a:spLocks/>
        </xdr:cNvSpPr>
      </xdr:nvSpPr>
      <xdr:spPr>
        <a:xfrm>
          <a:off x="16821150" y="1572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97</xdr:row>
      <xdr:rowOff>0</xdr:rowOff>
    </xdr:from>
    <xdr:to>
      <xdr:col>19</xdr:col>
      <xdr:colOff>0</xdr:colOff>
      <xdr:row>97</xdr:row>
      <xdr:rowOff>0</xdr:rowOff>
    </xdr:to>
    <xdr:sp>
      <xdr:nvSpPr>
        <xdr:cNvPr id="27" name="Line 27"/>
        <xdr:cNvSpPr>
          <a:spLocks/>
        </xdr:cNvSpPr>
      </xdr:nvSpPr>
      <xdr:spPr>
        <a:xfrm>
          <a:off x="16821150" y="1572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109</xdr:row>
      <xdr:rowOff>123825</xdr:rowOff>
    </xdr:from>
    <xdr:to>
      <xdr:col>19</xdr:col>
      <xdr:colOff>0</xdr:colOff>
      <xdr:row>109</xdr:row>
      <xdr:rowOff>123825</xdr:rowOff>
    </xdr:to>
    <xdr:sp>
      <xdr:nvSpPr>
        <xdr:cNvPr id="28" name="Line 28"/>
        <xdr:cNvSpPr>
          <a:spLocks/>
        </xdr:cNvSpPr>
      </xdr:nvSpPr>
      <xdr:spPr>
        <a:xfrm>
          <a:off x="16821150" y="17449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257175</xdr:colOff>
      <xdr:row>42</xdr:row>
      <xdr:rowOff>0</xdr:rowOff>
    </xdr:from>
    <xdr:to>
      <xdr:col>11</xdr:col>
      <xdr:colOff>0</xdr:colOff>
      <xdr:row>42</xdr:row>
      <xdr:rowOff>0</xdr:rowOff>
    </xdr:to>
    <xdr:sp>
      <xdr:nvSpPr>
        <xdr:cNvPr id="29" name="Line 29"/>
        <xdr:cNvSpPr>
          <a:spLocks/>
        </xdr:cNvSpPr>
      </xdr:nvSpPr>
      <xdr:spPr>
        <a:xfrm>
          <a:off x="9686925" y="7296150"/>
          <a:ext cx="1171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123825</xdr:rowOff>
    </xdr:from>
    <xdr:to>
      <xdr:col>19</xdr:col>
      <xdr:colOff>0</xdr:colOff>
      <xdr:row>26</xdr:row>
      <xdr:rowOff>123825</xdr:rowOff>
    </xdr:to>
    <xdr:sp>
      <xdr:nvSpPr>
        <xdr:cNvPr id="30" name="Line 30"/>
        <xdr:cNvSpPr>
          <a:spLocks/>
        </xdr:cNvSpPr>
      </xdr:nvSpPr>
      <xdr:spPr>
        <a:xfrm flipV="1">
          <a:off x="16821150" y="4876800"/>
          <a:ext cx="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25</xdr:row>
      <xdr:rowOff>114300</xdr:rowOff>
    </xdr:from>
    <xdr:to>
      <xdr:col>19</xdr:col>
      <xdr:colOff>0</xdr:colOff>
      <xdr:row>25</xdr:row>
      <xdr:rowOff>114300</xdr:rowOff>
    </xdr:to>
    <xdr:sp>
      <xdr:nvSpPr>
        <xdr:cNvPr id="31" name="Line 31"/>
        <xdr:cNvSpPr>
          <a:spLocks/>
        </xdr:cNvSpPr>
      </xdr:nvSpPr>
      <xdr:spPr>
        <a:xfrm flipV="1">
          <a:off x="16821150" y="46672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17</xdr:row>
      <xdr:rowOff>0</xdr:rowOff>
    </xdr:from>
    <xdr:to>
      <xdr:col>19</xdr:col>
      <xdr:colOff>0</xdr:colOff>
      <xdr:row>17</xdr:row>
      <xdr:rowOff>0</xdr:rowOff>
    </xdr:to>
    <xdr:sp>
      <xdr:nvSpPr>
        <xdr:cNvPr id="32" name="Line 32"/>
        <xdr:cNvSpPr>
          <a:spLocks/>
        </xdr:cNvSpPr>
      </xdr:nvSpPr>
      <xdr:spPr>
        <a:xfrm flipV="1">
          <a:off x="16821150" y="32575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43</xdr:row>
      <xdr:rowOff>0</xdr:rowOff>
    </xdr:from>
    <xdr:to>
      <xdr:col>19</xdr:col>
      <xdr:colOff>0</xdr:colOff>
      <xdr:row>43</xdr:row>
      <xdr:rowOff>0</xdr:rowOff>
    </xdr:to>
    <xdr:sp>
      <xdr:nvSpPr>
        <xdr:cNvPr id="33" name="Line 33"/>
        <xdr:cNvSpPr>
          <a:spLocks/>
        </xdr:cNvSpPr>
      </xdr:nvSpPr>
      <xdr:spPr>
        <a:xfrm flipV="1">
          <a:off x="16821150" y="74771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49</xdr:row>
      <xdr:rowOff>0</xdr:rowOff>
    </xdr:from>
    <xdr:to>
      <xdr:col>19</xdr:col>
      <xdr:colOff>0</xdr:colOff>
      <xdr:row>49</xdr:row>
      <xdr:rowOff>0</xdr:rowOff>
    </xdr:to>
    <xdr:sp>
      <xdr:nvSpPr>
        <xdr:cNvPr id="34" name="Line 34"/>
        <xdr:cNvSpPr>
          <a:spLocks/>
        </xdr:cNvSpPr>
      </xdr:nvSpPr>
      <xdr:spPr>
        <a:xfrm flipV="1">
          <a:off x="16821150" y="82772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81</xdr:row>
      <xdr:rowOff>0</xdr:rowOff>
    </xdr:from>
    <xdr:to>
      <xdr:col>19</xdr:col>
      <xdr:colOff>0</xdr:colOff>
      <xdr:row>81</xdr:row>
      <xdr:rowOff>0</xdr:rowOff>
    </xdr:to>
    <xdr:sp>
      <xdr:nvSpPr>
        <xdr:cNvPr id="35" name="Line 35"/>
        <xdr:cNvSpPr>
          <a:spLocks/>
        </xdr:cNvSpPr>
      </xdr:nvSpPr>
      <xdr:spPr>
        <a:xfrm flipV="1">
          <a:off x="16821150" y="131445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28</xdr:row>
      <xdr:rowOff>0</xdr:rowOff>
    </xdr:from>
    <xdr:to>
      <xdr:col>19</xdr:col>
      <xdr:colOff>0</xdr:colOff>
      <xdr:row>28</xdr:row>
      <xdr:rowOff>0</xdr:rowOff>
    </xdr:to>
    <xdr:sp>
      <xdr:nvSpPr>
        <xdr:cNvPr id="36" name="Line 36"/>
        <xdr:cNvSpPr>
          <a:spLocks/>
        </xdr:cNvSpPr>
      </xdr:nvSpPr>
      <xdr:spPr>
        <a:xfrm>
          <a:off x="16821150" y="5105400"/>
          <a:ext cx="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97</xdr:row>
      <xdr:rowOff>0</xdr:rowOff>
    </xdr:from>
    <xdr:to>
      <xdr:col>19</xdr:col>
      <xdr:colOff>0</xdr:colOff>
      <xdr:row>97</xdr:row>
      <xdr:rowOff>0</xdr:rowOff>
    </xdr:to>
    <xdr:sp>
      <xdr:nvSpPr>
        <xdr:cNvPr id="37" name="Line 37"/>
        <xdr:cNvSpPr>
          <a:spLocks/>
        </xdr:cNvSpPr>
      </xdr:nvSpPr>
      <xdr:spPr>
        <a:xfrm>
          <a:off x="16821150" y="1572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96</xdr:row>
      <xdr:rowOff>123825</xdr:rowOff>
    </xdr:from>
    <xdr:to>
      <xdr:col>19</xdr:col>
      <xdr:colOff>0</xdr:colOff>
      <xdr:row>96</xdr:row>
      <xdr:rowOff>123825</xdr:rowOff>
    </xdr:to>
    <xdr:sp>
      <xdr:nvSpPr>
        <xdr:cNvPr id="38" name="Line 38"/>
        <xdr:cNvSpPr>
          <a:spLocks/>
        </xdr:cNvSpPr>
      </xdr:nvSpPr>
      <xdr:spPr>
        <a:xfrm>
          <a:off x="16821150" y="1571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97</xdr:row>
      <xdr:rowOff>0</xdr:rowOff>
    </xdr:from>
    <xdr:to>
      <xdr:col>19</xdr:col>
      <xdr:colOff>0</xdr:colOff>
      <xdr:row>97</xdr:row>
      <xdr:rowOff>0</xdr:rowOff>
    </xdr:to>
    <xdr:sp>
      <xdr:nvSpPr>
        <xdr:cNvPr id="39" name="Line 39"/>
        <xdr:cNvSpPr>
          <a:spLocks/>
        </xdr:cNvSpPr>
      </xdr:nvSpPr>
      <xdr:spPr>
        <a:xfrm>
          <a:off x="16821150" y="15725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200025</xdr:colOff>
      <xdr:row>109</xdr:row>
      <xdr:rowOff>0</xdr:rowOff>
    </xdr:from>
    <xdr:to>
      <xdr:col>8</xdr:col>
      <xdr:colOff>752475</xdr:colOff>
      <xdr:row>109</xdr:row>
      <xdr:rowOff>0</xdr:rowOff>
    </xdr:to>
    <xdr:sp>
      <xdr:nvSpPr>
        <xdr:cNvPr id="40" name="Line 40"/>
        <xdr:cNvSpPr>
          <a:spLocks/>
        </xdr:cNvSpPr>
      </xdr:nvSpPr>
      <xdr:spPr>
        <a:xfrm>
          <a:off x="7067550" y="17325975"/>
          <a:ext cx="552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971550</xdr:colOff>
      <xdr:row>0</xdr:row>
      <xdr:rowOff>19050</xdr:rowOff>
    </xdr:from>
    <xdr:to>
      <xdr:col>10</xdr:col>
      <xdr:colOff>523875</xdr:colOff>
      <xdr:row>0</xdr:row>
      <xdr:rowOff>923925</xdr:rowOff>
    </xdr:to>
    <xdr:pic>
      <xdr:nvPicPr>
        <xdr:cNvPr id="41" name="Picture 41"/>
        <xdr:cNvPicPr preferRelativeResize="1">
          <a:picLocks noChangeAspect="1"/>
        </xdr:cNvPicPr>
      </xdr:nvPicPr>
      <xdr:blipFill>
        <a:blip r:embed="rId1"/>
        <a:stretch>
          <a:fillRect/>
        </a:stretch>
      </xdr:blipFill>
      <xdr:spPr>
        <a:xfrm>
          <a:off x="7839075" y="19050"/>
          <a:ext cx="2114550"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438150</xdr:colOff>
      <xdr:row>0</xdr:row>
      <xdr:rowOff>66675</xdr:rowOff>
    </xdr:from>
    <xdr:to>
      <xdr:col>9</xdr:col>
      <xdr:colOff>1304925</xdr:colOff>
      <xdr:row>0</xdr:row>
      <xdr:rowOff>971550</xdr:rowOff>
    </xdr:to>
    <xdr:pic>
      <xdr:nvPicPr>
        <xdr:cNvPr id="1" name="Picture 1"/>
        <xdr:cNvPicPr preferRelativeResize="1">
          <a:picLocks noChangeAspect="1"/>
        </xdr:cNvPicPr>
      </xdr:nvPicPr>
      <xdr:blipFill>
        <a:blip r:embed="rId1"/>
        <a:stretch>
          <a:fillRect/>
        </a:stretch>
      </xdr:blipFill>
      <xdr:spPr>
        <a:xfrm>
          <a:off x="7267575" y="66675"/>
          <a:ext cx="2114550" cy="904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ccounting%20results\MOH01.FS.Greek.English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ΜΟΗ Greek"/>
      <sheetName val="Consolidated Greek"/>
      <sheetName val="MOH ENGLISH"/>
      <sheetName val="Consolidated English"/>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BP139"/>
  <sheetViews>
    <sheetView workbookViewId="0" topLeftCell="A3">
      <selection activeCell="C130" sqref="C130"/>
    </sheetView>
  </sheetViews>
  <sheetFormatPr defaultColWidth="9.140625" defaultRowHeight="10.5" customHeight="1"/>
  <cols>
    <col min="1" max="1" width="1.8515625" style="2" customWidth="1"/>
    <col min="2" max="2" width="3.421875" style="9" customWidth="1"/>
    <col min="3" max="3" width="2.57421875" style="9" customWidth="1"/>
    <col min="4" max="4" width="36.28125" style="2" customWidth="1"/>
    <col min="5" max="5" width="20.00390625" style="10" bestFit="1" customWidth="1"/>
    <col min="6" max="6" width="17.8515625" style="10" customWidth="1"/>
    <col min="7" max="7" width="20.8515625" style="10" bestFit="1" customWidth="1"/>
    <col min="8" max="8" width="0.13671875" style="10" customWidth="1"/>
    <col min="9" max="9" width="18.7109375" style="10" bestFit="1" customWidth="1"/>
    <col min="10" max="10" width="19.7109375" style="10" bestFit="1" customWidth="1"/>
    <col min="11" max="11" width="21.421875" style="10" customWidth="1"/>
    <col min="12" max="12" width="2.140625" style="2" customWidth="1"/>
    <col min="13" max="13" width="2.28125" style="9" customWidth="1"/>
    <col min="14" max="14" width="2.421875" style="2" customWidth="1"/>
    <col min="15" max="15" width="24.57421875" style="2" bestFit="1" customWidth="1"/>
    <col min="16" max="16" width="0.13671875" style="13" customWidth="1"/>
    <col min="17" max="17" width="16.28125" style="13" bestFit="1" customWidth="1"/>
    <col min="18" max="18" width="16.57421875" style="13" bestFit="1" customWidth="1"/>
    <col min="19" max="19" width="25.00390625" style="13" bestFit="1" customWidth="1"/>
    <col min="20" max="16384" width="9.140625" style="2" customWidth="1"/>
  </cols>
  <sheetData>
    <row r="1" spans="1:19" ht="75.75" customHeight="1">
      <c r="A1" s="153"/>
      <c r="B1" s="153"/>
      <c r="C1" s="153"/>
      <c r="D1" s="153"/>
      <c r="E1" s="153"/>
      <c r="F1" s="153"/>
      <c r="G1" s="153"/>
      <c r="H1" s="153"/>
      <c r="I1" s="153"/>
      <c r="J1" s="153"/>
      <c r="K1" s="153"/>
      <c r="L1" s="153"/>
      <c r="M1" s="153"/>
      <c r="N1" s="153"/>
      <c r="O1" s="153"/>
      <c r="P1" s="153"/>
      <c r="Q1" s="153"/>
      <c r="R1" s="153"/>
      <c r="S1" s="153"/>
    </row>
    <row r="2" spans="1:19" ht="12" customHeight="1">
      <c r="A2" s="153" t="s">
        <v>0</v>
      </c>
      <c r="B2" s="153"/>
      <c r="C2" s="153"/>
      <c r="D2" s="153"/>
      <c r="E2" s="153"/>
      <c r="F2" s="153"/>
      <c r="G2" s="153"/>
      <c r="H2" s="153"/>
      <c r="I2" s="153"/>
      <c r="J2" s="153"/>
      <c r="K2" s="153"/>
      <c r="L2" s="153"/>
      <c r="M2" s="153"/>
      <c r="N2" s="153"/>
      <c r="O2" s="153"/>
      <c r="P2" s="153"/>
      <c r="Q2" s="153"/>
      <c r="R2" s="153"/>
      <c r="S2" s="153"/>
    </row>
    <row r="3" spans="1:19" ht="12.75" thickBot="1">
      <c r="A3" s="153" t="s">
        <v>1</v>
      </c>
      <c r="B3" s="153"/>
      <c r="C3" s="153"/>
      <c r="D3" s="153"/>
      <c r="E3" s="153"/>
      <c r="F3" s="153"/>
      <c r="G3" s="153"/>
      <c r="H3" s="153"/>
      <c r="I3" s="153"/>
      <c r="J3" s="153"/>
      <c r="K3" s="153"/>
      <c r="L3" s="153"/>
      <c r="M3" s="153"/>
      <c r="N3" s="153"/>
      <c r="O3" s="153"/>
      <c r="P3" s="153"/>
      <c r="Q3" s="153"/>
      <c r="R3" s="153"/>
      <c r="S3" s="153"/>
    </row>
    <row r="4" spans="1:19" ht="17.25" customHeight="1" thickBot="1">
      <c r="A4" s="3"/>
      <c r="B4" s="4"/>
      <c r="C4" s="4"/>
      <c r="D4" s="4"/>
      <c r="E4" s="5"/>
      <c r="F4" s="5"/>
      <c r="G4" s="5"/>
      <c r="H4" s="5"/>
      <c r="I4" s="5"/>
      <c r="J4" s="5"/>
      <c r="K4" s="5"/>
      <c r="L4" s="4"/>
      <c r="M4" s="4"/>
      <c r="N4" s="4"/>
      <c r="O4" s="4"/>
      <c r="P4" s="6"/>
      <c r="Q4" s="6"/>
      <c r="R4" s="6"/>
      <c r="S4" s="7" t="s">
        <v>2</v>
      </c>
    </row>
    <row r="5" spans="1:13" ht="10.5" customHeight="1">
      <c r="A5" s="8" t="s">
        <v>3</v>
      </c>
      <c r="G5" s="11"/>
      <c r="H5" s="11"/>
      <c r="L5" s="12" t="s">
        <v>4</v>
      </c>
      <c r="M5" s="12"/>
    </row>
    <row r="6" spans="1:19" ht="2.25" customHeight="1">
      <c r="A6" s="14"/>
      <c r="B6" s="15"/>
      <c r="C6" s="15"/>
      <c r="D6" s="14"/>
      <c r="E6" s="16"/>
      <c r="F6" s="16"/>
      <c r="G6" s="16"/>
      <c r="H6" s="16"/>
      <c r="I6" s="16"/>
      <c r="J6" s="16"/>
      <c r="K6" s="16"/>
      <c r="L6" s="14"/>
      <c r="M6" s="15"/>
      <c r="N6" s="14"/>
      <c r="O6" s="14"/>
      <c r="P6" s="17"/>
      <c r="Q6" s="17"/>
      <c r="R6" s="17"/>
      <c r="S6" s="17"/>
    </row>
    <row r="7" spans="1:19" ht="10.5" customHeight="1">
      <c r="A7" s="18"/>
      <c r="B7" s="19"/>
      <c r="C7" s="19"/>
      <c r="D7" s="20"/>
      <c r="E7" s="21" t="s">
        <v>5</v>
      </c>
      <c r="F7" s="22"/>
      <c r="G7" s="22"/>
      <c r="H7" s="22"/>
      <c r="I7" s="21" t="s">
        <v>6</v>
      </c>
      <c r="J7" s="23"/>
      <c r="K7" s="24"/>
      <c r="L7" s="18"/>
      <c r="M7" s="19"/>
      <c r="N7" s="20"/>
      <c r="O7" s="20"/>
      <c r="P7" s="25"/>
      <c r="Q7" s="25"/>
      <c r="R7" s="25"/>
      <c r="S7" s="26"/>
    </row>
    <row r="8" spans="1:19" ht="10.5" customHeight="1">
      <c r="A8" s="27"/>
      <c r="B8" s="28"/>
      <c r="C8" s="28"/>
      <c r="D8" s="29"/>
      <c r="E8" s="30"/>
      <c r="F8" s="30"/>
      <c r="G8" s="31" t="s">
        <v>7</v>
      </c>
      <c r="H8" s="31"/>
      <c r="I8" s="30"/>
      <c r="J8" s="30"/>
      <c r="K8" s="32" t="s">
        <v>7</v>
      </c>
      <c r="L8" s="27"/>
      <c r="M8" s="28"/>
      <c r="N8" s="29"/>
      <c r="O8" s="29"/>
      <c r="P8" s="33" t="s">
        <v>8</v>
      </c>
      <c r="Q8" s="33"/>
      <c r="R8" s="33" t="s">
        <v>8</v>
      </c>
      <c r="S8" s="34"/>
    </row>
    <row r="9" spans="1:19" ht="10.5" customHeight="1">
      <c r="A9" s="27"/>
      <c r="B9" s="28"/>
      <c r="C9" s="28"/>
      <c r="D9" s="35"/>
      <c r="E9" s="31" t="s">
        <v>9</v>
      </c>
      <c r="F9" s="36" t="s">
        <v>10</v>
      </c>
      <c r="G9" s="31" t="s">
        <v>11</v>
      </c>
      <c r="H9" s="31"/>
      <c r="I9" s="31" t="s">
        <v>9</v>
      </c>
      <c r="J9" s="36" t="s">
        <v>10</v>
      </c>
      <c r="K9" s="32" t="s">
        <v>11</v>
      </c>
      <c r="L9" s="27"/>
      <c r="M9" s="28"/>
      <c r="N9" s="29"/>
      <c r="O9" s="29"/>
      <c r="P9" s="37" t="s">
        <v>12</v>
      </c>
      <c r="Q9" s="33"/>
      <c r="R9" s="37" t="s">
        <v>13</v>
      </c>
      <c r="S9" s="34"/>
    </row>
    <row r="10" spans="1:19" ht="10.5" customHeight="1">
      <c r="A10" s="38" t="s">
        <v>14</v>
      </c>
      <c r="B10" s="39" t="s">
        <v>15</v>
      </c>
      <c r="C10" s="28"/>
      <c r="D10" s="29"/>
      <c r="E10" s="30"/>
      <c r="F10" s="30"/>
      <c r="G10" s="30"/>
      <c r="H10" s="30"/>
      <c r="I10" s="30"/>
      <c r="J10" s="30"/>
      <c r="K10" s="40"/>
      <c r="L10" s="38" t="s">
        <v>16</v>
      </c>
      <c r="M10" s="39" t="s">
        <v>17</v>
      </c>
      <c r="N10" s="29"/>
      <c r="O10" s="29"/>
      <c r="P10" s="41"/>
      <c r="Q10" s="41"/>
      <c r="R10" s="41"/>
      <c r="S10" s="42"/>
    </row>
    <row r="11" spans="1:19" ht="10.5" customHeight="1">
      <c r="A11" s="27"/>
      <c r="B11" s="43" t="s">
        <v>18</v>
      </c>
      <c r="C11" s="29" t="s">
        <v>19</v>
      </c>
      <c r="D11" s="29"/>
      <c r="E11" s="30"/>
      <c r="F11" s="30"/>
      <c r="G11" s="30"/>
      <c r="H11" s="30"/>
      <c r="I11" s="30"/>
      <c r="J11" s="30"/>
      <c r="K11" s="40"/>
      <c r="L11" s="27"/>
      <c r="M11" s="28" t="s">
        <v>20</v>
      </c>
      <c r="N11" s="44" t="s">
        <v>21</v>
      </c>
      <c r="O11" s="29"/>
      <c r="P11" s="41"/>
      <c r="Q11" s="41"/>
      <c r="R11" s="41"/>
      <c r="S11" s="42"/>
    </row>
    <row r="12" spans="1:19" ht="10.5" customHeight="1">
      <c r="A12" s="27"/>
      <c r="B12" s="43"/>
      <c r="C12" s="29" t="s">
        <v>22</v>
      </c>
      <c r="D12" s="29"/>
      <c r="E12" s="30">
        <v>0</v>
      </c>
      <c r="F12" s="30">
        <v>0</v>
      </c>
      <c r="G12" s="30">
        <f>+E12-F12</f>
        <v>0</v>
      </c>
      <c r="H12" s="30"/>
      <c r="I12" s="30">
        <v>2345256.65</v>
      </c>
      <c r="J12" s="30">
        <v>2345256.65</v>
      </c>
      <c r="K12" s="40">
        <f>+I12-J12</f>
        <v>0</v>
      </c>
      <c r="L12" s="27"/>
      <c r="M12" s="28"/>
      <c r="N12" s="29" t="s">
        <v>23</v>
      </c>
      <c r="O12" s="29"/>
      <c r="P12" s="41"/>
      <c r="Q12" s="41"/>
      <c r="R12" s="41"/>
      <c r="S12" s="42"/>
    </row>
    <row r="13" spans="1:19" ht="13.5" customHeight="1" thickBot="1">
      <c r="A13" s="27"/>
      <c r="B13" s="43" t="s">
        <v>24</v>
      </c>
      <c r="C13" s="29" t="s">
        <v>25</v>
      </c>
      <c r="D13" s="29"/>
      <c r="E13" s="30">
        <v>5862623.5</v>
      </c>
      <c r="F13" s="30">
        <v>2277615.2</v>
      </c>
      <c r="G13" s="30">
        <f>+E13-F13</f>
        <v>3585008.3</v>
      </c>
      <c r="H13" s="30"/>
      <c r="I13" s="30">
        <v>1711340.96</v>
      </c>
      <c r="J13" s="30">
        <v>1042794.05</v>
      </c>
      <c r="K13" s="40">
        <f>+I13-J13</f>
        <v>668546.9099999999</v>
      </c>
      <c r="L13" s="27"/>
      <c r="M13" s="28"/>
      <c r="N13" s="43" t="s">
        <v>26</v>
      </c>
      <c r="O13" s="29" t="s">
        <v>27</v>
      </c>
      <c r="P13" s="41"/>
      <c r="Q13" s="45">
        <v>32511512.84</v>
      </c>
      <c r="R13" s="41"/>
      <c r="S13" s="46">
        <v>30963345.56</v>
      </c>
    </row>
    <row r="14" spans="1:19" ht="13.5" customHeight="1" thickBot="1" thickTop="1">
      <c r="A14" s="27"/>
      <c r="B14" s="28"/>
      <c r="C14" s="28"/>
      <c r="D14" s="29"/>
      <c r="E14" s="47">
        <f aca="true" t="shared" si="0" ref="E14:K14">SUM(E12:E13)</f>
        <v>5862623.5</v>
      </c>
      <c r="F14" s="47">
        <f>SUM(F12:F13)</f>
        <v>2277615.2</v>
      </c>
      <c r="G14" s="47">
        <f>SUM(G12:G13)</f>
        <v>3585008.3</v>
      </c>
      <c r="H14" s="48"/>
      <c r="I14" s="47">
        <f t="shared" si="0"/>
        <v>4056597.61</v>
      </c>
      <c r="J14" s="47">
        <f t="shared" si="0"/>
        <v>3388050.7</v>
      </c>
      <c r="K14" s="49">
        <f t="shared" si="0"/>
        <v>668546.9099999999</v>
      </c>
      <c r="L14" s="27"/>
      <c r="M14" s="28"/>
      <c r="N14" s="43"/>
      <c r="O14" s="29"/>
      <c r="P14" s="41"/>
      <c r="Q14" s="41"/>
      <c r="R14" s="41"/>
      <c r="S14" s="42"/>
    </row>
    <row r="15" spans="1:19" ht="10.5" customHeight="1" thickBot="1" thickTop="1">
      <c r="A15" s="38" t="s">
        <v>28</v>
      </c>
      <c r="B15" s="39" t="s">
        <v>29</v>
      </c>
      <c r="C15" s="28"/>
      <c r="D15" s="29"/>
      <c r="E15" s="30"/>
      <c r="F15" s="30"/>
      <c r="G15" s="30"/>
      <c r="H15" s="30"/>
      <c r="I15" s="30"/>
      <c r="J15" s="30"/>
      <c r="K15" s="40"/>
      <c r="L15" s="27"/>
      <c r="M15" s="28" t="s">
        <v>30</v>
      </c>
      <c r="N15" s="29"/>
      <c r="O15" s="29" t="s">
        <v>31</v>
      </c>
      <c r="P15" s="41"/>
      <c r="Q15" s="45">
        <v>52788246.72</v>
      </c>
      <c r="R15" s="41"/>
      <c r="S15" s="46">
        <v>0</v>
      </c>
    </row>
    <row r="16" spans="1:19" ht="13.5" customHeight="1" thickTop="1">
      <c r="A16" s="38"/>
      <c r="B16" s="28" t="s">
        <v>20</v>
      </c>
      <c r="C16" s="44" t="s">
        <v>32</v>
      </c>
      <c r="D16" s="29"/>
      <c r="E16" s="30"/>
      <c r="F16" s="30"/>
      <c r="G16" s="30"/>
      <c r="H16" s="30"/>
      <c r="I16" s="30"/>
      <c r="J16" s="30"/>
      <c r="K16" s="40"/>
      <c r="L16" s="27"/>
      <c r="M16" s="28" t="s">
        <v>33</v>
      </c>
      <c r="N16" s="44" t="s">
        <v>34</v>
      </c>
      <c r="O16" s="29"/>
      <c r="P16" s="41"/>
      <c r="Q16" s="41"/>
      <c r="R16" s="41"/>
      <c r="S16" s="42"/>
    </row>
    <row r="17" spans="1:19" s="4" customFormat="1" ht="12" customHeight="1" thickBot="1">
      <c r="A17" s="50"/>
      <c r="B17" s="51"/>
      <c r="C17" s="51" t="s">
        <v>26</v>
      </c>
      <c r="D17" s="29" t="s">
        <v>35</v>
      </c>
      <c r="E17" s="52">
        <v>1084999.49</v>
      </c>
      <c r="F17" s="52">
        <v>212725.95</v>
      </c>
      <c r="G17" s="52">
        <f>+E17-F17</f>
        <v>872273.54</v>
      </c>
      <c r="H17" s="30"/>
      <c r="I17" s="52">
        <v>271674.25</v>
      </c>
      <c r="J17" s="52">
        <v>153795.33</v>
      </c>
      <c r="K17" s="53">
        <f>+I17-J17</f>
        <v>117878.92000000001</v>
      </c>
      <c r="L17" s="27"/>
      <c r="M17" s="28"/>
      <c r="N17" s="43" t="s">
        <v>36</v>
      </c>
      <c r="O17" s="29" t="s">
        <v>37</v>
      </c>
      <c r="P17" s="41"/>
      <c r="Q17" s="45">
        <v>2473644.79</v>
      </c>
      <c r="R17" s="41"/>
      <c r="S17" s="46">
        <v>926181.91</v>
      </c>
    </row>
    <row r="18" spans="1:19" ht="12.75" customHeight="1" thickTop="1">
      <c r="A18" s="27"/>
      <c r="B18" s="28" t="s">
        <v>38</v>
      </c>
      <c r="C18" s="44" t="s">
        <v>39</v>
      </c>
      <c r="D18" s="29"/>
      <c r="E18" s="30"/>
      <c r="F18" s="30"/>
      <c r="G18" s="30"/>
      <c r="H18" s="30"/>
      <c r="I18" s="30"/>
      <c r="J18" s="30"/>
      <c r="K18" s="40"/>
      <c r="L18" s="54"/>
      <c r="M18" s="28" t="s">
        <v>40</v>
      </c>
      <c r="N18" s="44" t="s">
        <v>41</v>
      </c>
      <c r="O18" s="29"/>
      <c r="P18" s="41"/>
      <c r="Q18" s="41"/>
      <c r="R18" s="41"/>
      <c r="S18" s="42"/>
    </row>
    <row r="19" spans="1:19" ht="12.75" customHeight="1">
      <c r="A19" s="27"/>
      <c r="B19" s="28"/>
      <c r="C19" s="43" t="s">
        <v>26</v>
      </c>
      <c r="D19" s="29" t="s">
        <v>42</v>
      </c>
      <c r="E19" s="30">
        <v>29401411.12</v>
      </c>
      <c r="F19" s="30">
        <v>0</v>
      </c>
      <c r="G19" s="30">
        <f aca="true" t="shared" si="1" ref="G19:G24">+E19-F19</f>
        <v>29401411.12</v>
      </c>
      <c r="H19" s="30"/>
      <c r="I19" s="30">
        <v>29102071.68</v>
      </c>
      <c r="J19" s="30">
        <v>0</v>
      </c>
      <c r="K19" s="40">
        <f aca="true" t="shared" si="2" ref="K19:K24">+I19-J19</f>
        <v>29102071.68</v>
      </c>
      <c r="L19" s="27"/>
      <c r="M19" s="28"/>
      <c r="N19" s="43" t="s">
        <v>26</v>
      </c>
      <c r="O19" s="29" t="s">
        <v>43</v>
      </c>
      <c r="P19" s="41"/>
      <c r="Q19" s="41">
        <v>13175635.56</v>
      </c>
      <c r="R19" s="41"/>
      <c r="S19" s="42">
        <v>10095168.94</v>
      </c>
    </row>
    <row r="20" spans="1:19" ht="13.5" customHeight="1">
      <c r="A20" s="27"/>
      <c r="B20" s="28"/>
      <c r="C20" s="43" t="s">
        <v>36</v>
      </c>
      <c r="D20" s="29" t="s">
        <v>44</v>
      </c>
      <c r="E20" s="30">
        <v>19494333.82</v>
      </c>
      <c r="F20" s="30">
        <v>11693631.16</v>
      </c>
      <c r="G20" s="30">
        <f t="shared" si="1"/>
        <v>7800702.66</v>
      </c>
      <c r="H20" s="30"/>
      <c r="I20" s="30">
        <v>18910639.6</v>
      </c>
      <c r="J20" s="30">
        <v>10750157.98</v>
      </c>
      <c r="K20" s="40">
        <f t="shared" si="2"/>
        <v>8160481.620000001</v>
      </c>
      <c r="L20" s="27"/>
      <c r="M20" s="28"/>
      <c r="N20" s="43" t="s">
        <v>36</v>
      </c>
      <c r="O20" s="29" t="s">
        <v>45</v>
      </c>
      <c r="P20" s="41"/>
      <c r="Q20" s="41">
        <v>2006676.45</v>
      </c>
      <c r="R20" s="41"/>
      <c r="S20" s="42">
        <v>2006676.45</v>
      </c>
    </row>
    <row r="21" spans="1:19" ht="12.75" customHeight="1">
      <c r="A21" s="27"/>
      <c r="B21" s="28"/>
      <c r="C21" s="43" t="s">
        <v>24</v>
      </c>
      <c r="D21" s="29" t="s">
        <v>46</v>
      </c>
      <c r="E21" s="30">
        <v>241747366.32</v>
      </c>
      <c r="F21" s="30">
        <v>142353148.81</v>
      </c>
      <c r="G21" s="30">
        <f t="shared" si="1"/>
        <v>99394217.50999999</v>
      </c>
      <c r="H21" s="30"/>
      <c r="I21" s="30">
        <v>236178379.19</v>
      </c>
      <c r="J21" s="30">
        <v>122521062.29</v>
      </c>
      <c r="K21" s="40">
        <f t="shared" si="2"/>
        <v>113657316.89999999</v>
      </c>
      <c r="L21" s="27"/>
      <c r="M21" s="28"/>
      <c r="N21" s="43" t="s">
        <v>24</v>
      </c>
      <c r="O21" s="29" t="s">
        <v>47</v>
      </c>
      <c r="P21" s="41"/>
      <c r="Q21" s="41">
        <v>2589938.78</v>
      </c>
      <c r="R21" s="41"/>
      <c r="S21" s="42">
        <v>2589938.78</v>
      </c>
    </row>
    <row r="22" spans="1:19" ht="12" customHeight="1">
      <c r="A22" s="27"/>
      <c r="B22" s="28"/>
      <c r="C22" s="43" t="s">
        <v>48</v>
      </c>
      <c r="D22" s="29" t="s">
        <v>49</v>
      </c>
      <c r="E22" s="30">
        <v>2752954.01</v>
      </c>
      <c r="F22" s="30">
        <v>1951979.03</v>
      </c>
      <c r="G22" s="30">
        <f t="shared" si="1"/>
        <v>800974.9799999997</v>
      </c>
      <c r="H22" s="30"/>
      <c r="I22" s="30">
        <v>2741323.01</v>
      </c>
      <c r="J22" s="30">
        <v>1771861.79</v>
      </c>
      <c r="K22" s="40">
        <f t="shared" si="2"/>
        <v>969461.2199999997</v>
      </c>
      <c r="L22" s="27"/>
      <c r="M22" s="28"/>
      <c r="N22" s="43" t="s">
        <v>48</v>
      </c>
      <c r="O22" s="29" t="s">
        <v>50</v>
      </c>
      <c r="P22" s="41"/>
      <c r="Q22" s="41">
        <v>37907278.95</v>
      </c>
      <c r="R22" s="41"/>
      <c r="S22" s="42">
        <v>36582377.07</v>
      </c>
    </row>
    <row r="23" spans="1:19" ht="12.75" customHeight="1" thickBot="1">
      <c r="A23" s="27"/>
      <c r="B23" s="28"/>
      <c r="C23" s="43" t="s">
        <v>51</v>
      </c>
      <c r="D23" s="29" t="s">
        <v>52</v>
      </c>
      <c r="E23" s="30">
        <v>8279275.96</v>
      </c>
      <c r="F23" s="30">
        <v>5949941.48</v>
      </c>
      <c r="G23" s="30">
        <f t="shared" si="1"/>
        <v>2329334.4799999995</v>
      </c>
      <c r="H23" s="30"/>
      <c r="I23" s="30">
        <v>6299829.21</v>
      </c>
      <c r="J23" s="30">
        <v>4433031.36</v>
      </c>
      <c r="K23" s="40">
        <f t="shared" si="2"/>
        <v>1866797.8499999996</v>
      </c>
      <c r="L23" s="27"/>
      <c r="M23" s="28"/>
      <c r="N23" s="29"/>
      <c r="O23" s="29"/>
      <c r="P23" s="41"/>
      <c r="Q23" s="55">
        <f>SUM(Q19:Q22)</f>
        <v>55679529.74</v>
      </c>
      <c r="R23" s="41"/>
      <c r="S23" s="56">
        <f>SUM(S19:S22)</f>
        <v>51274161.239999995</v>
      </c>
    </row>
    <row r="24" spans="1:19" ht="12.75" customHeight="1" thickTop="1">
      <c r="A24" s="27"/>
      <c r="B24" s="28"/>
      <c r="C24" s="43" t="s">
        <v>53</v>
      </c>
      <c r="D24" s="29" t="s">
        <v>54</v>
      </c>
      <c r="E24" s="30">
        <v>53150232.83</v>
      </c>
      <c r="F24" s="30">
        <v>0</v>
      </c>
      <c r="G24" s="30">
        <f t="shared" si="1"/>
        <v>53150232.83</v>
      </c>
      <c r="H24" s="30"/>
      <c r="I24" s="30">
        <v>27783915.41</v>
      </c>
      <c r="J24" s="30">
        <v>0</v>
      </c>
      <c r="K24" s="40">
        <f t="shared" si="2"/>
        <v>27783915.41</v>
      </c>
      <c r="L24" s="27"/>
      <c r="M24" s="28"/>
      <c r="N24" s="29"/>
      <c r="O24" s="29"/>
      <c r="P24" s="41"/>
      <c r="Q24" s="41"/>
      <c r="R24" s="41"/>
      <c r="S24" s="42"/>
    </row>
    <row r="25" spans="1:19" ht="12.75" customHeight="1" thickBot="1">
      <c r="A25" s="27"/>
      <c r="B25" s="28" t="s">
        <v>55</v>
      </c>
      <c r="C25" s="28"/>
      <c r="D25" s="29"/>
      <c r="E25" s="57">
        <f>SUM(E19:E24)</f>
        <v>354825574.05999994</v>
      </c>
      <c r="F25" s="57">
        <f>SUM(F19:F24)</f>
        <v>161948700.48</v>
      </c>
      <c r="G25" s="57">
        <f>SUM(G19:G24)</f>
        <v>192876873.57999998</v>
      </c>
      <c r="H25" s="30"/>
      <c r="I25" s="57">
        <f>SUM(I19:I24)</f>
        <v>321016158.1</v>
      </c>
      <c r="J25" s="57">
        <f>SUM(J19:J24)</f>
        <v>139476113.42000002</v>
      </c>
      <c r="K25" s="58">
        <f>SUM(K19:K24)</f>
        <v>181540044.67999998</v>
      </c>
      <c r="L25" s="27"/>
      <c r="M25" s="28" t="s">
        <v>56</v>
      </c>
      <c r="N25" s="44" t="s">
        <v>57</v>
      </c>
      <c r="O25" s="29"/>
      <c r="P25" s="41"/>
      <c r="Q25" s="41"/>
      <c r="R25" s="41"/>
      <c r="S25" s="42"/>
    </row>
    <row r="26" spans="1:19" ht="15.75" customHeight="1" thickBot="1" thickTop="1">
      <c r="A26" s="27"/>
      <c r="B26" s="28"/>
      <c r="C26" s="28"/>
      <c r="D26" s="29"/>
      <c r="E26" s="59"/>
      <c r="F26" s="59"/>
      <c r="G26" s="59"/>
      <c r="H26" s="59"/>
      <c r="I26" s="59"/>
      <c r="J26" s="59"/>
      <c r="K26" s="60"/>
      <c r="L26" s="27"/>
      <c r="M26" s="28"/>
      <c r="N26" s="29" t="s">
        <v>58</v>
      </c>
      <c r="O26" s="29"/>
      <c r="P26" s="41"/>
      <c r="Q26" s="45">
        <v>13133626.58</v>
      </c>
      <c r="R26" s="41"/>
      <c r="S26" s="46">
        <v>13641196.87</v>
      </c>
    </row>
    <row r="27" spans="1:19" ht="14.25" customHeight="1" thickBot="1" thickTop="1">
      <c r="A27" s="27"/>
      <c r="B27" s="61" t="s">
        <v>59</v>
      </c>
      <c r="C27" s="28"/>
      <c r="D27" s="29"/>
      <c r="E27" s="52">
        <f>SUM(E25,E17)</f>
        <v>355910573.54999995</v>
      </c>
      <c r="F27" s="52">
        <f>SUM(F25,F17)</f>
        <v>162161426.42999998</v>
      </c>
      <c r="G27" s="52">
        <f>SUM(G25,G17)</f>
        <v>193749147.11999997</v>
      </c>
      <c r="H27" s="30"/>
      <c r="I27" s="52">
        <f>SUM(I25,I17)</f>
        <v>321287832.35</v>
      </c>
      <c r="J27" s="52">
        <f>SUM(J25,J17)</f>
        <v>139629908.75000003</v>
      </c>
      <c r="K27" s="53">
        <f>SUM(K25,K17)</f>
        <v>181657923.59999996</v>
      </c>
      <c r="L27" s="27"/>
      <c r="M27" s="28"/>
      <c r="N27" s="29"/>
      <c r="O27" s="29"/>
      <c r="P27" s="41"/>
      <c r="Q27" s="62"/>
      <c r="R27" s="41"/>
      <c r="S27" s="63"/>
    </row>
    <row r="28" spans="1:19" ht="13.5" customHeight="1" thickBot="1" thickTop="1">
      <c r="A28" s="27"/>
      <c r="B28" s="28"/>
      <c r="C28" s="28"/>
      <c r="D28" s="29"/>
      <c r="E28" s="59"/>
      <c r="F28" s="59"/>
      <c r="G28" s="59"/>
      <c r="H28" s="59"/>
      <c r="I28" s="59"/>
      <c r="J28" s="59"/>
      <c r="K28" s="60"/>
      <c r="L28" s="27"/>
      <c r="M28" s="44" t="s">
        <v>60</v>
      </c>
      <c r="N28" s="29"/>
      <c r="O28" s="29"/>
      <c r="P28" s="41"/>
      <c r="Q28" s="45">
        <f>+Q26+Q23+Q17+Q13+Q15</f>
        <v>156586560.67000002</v>
      </c>
      <c r="R28" s="41"/>
      <c r="S28" s="46">
        <f>+S26+S23+S17+S13+S15</f>
        <v>96804885.57999998</v>
      </c>
    </row>
    <row r="29" spans="1:19" ht="10.5" customHeight="1" thickTop="1">
      <c r="A29" s="27"/>
      <c r="B29" s="28" t="s">
        <v>33</v>
      </c>
      <c r="C29" s="61" t="s">
        <v>61</v>
      </c>
      <c r="D29" s="29"/>
      <c r="E29" s="30"/>
      <c r="F29" s="30"/>
      <c r="G29" s="30"/>
      <c r="H29" s="30"/>
      <c r="I29" s="30"/>
      <c r="J29" s="30"/>
      <c r="K29" s="40"/>
      <c r="L29" s="27"/>
      <c r="M29" s="44"/>
      <c r="N29" s="29"/>
      <c r="O29" s="29"/>
      <c r="P29" s="41"/>
      <c r="Q29" s="41"/>
      <c r="R29" s="41"/>
      <c r="S29" s="42"/>
    </row>
    <row r="30" spans="1:19" ht="10.5" customHeight="1">
      <c r="A30" s="27"/>
      <c r="B30" s="28"/>
      <c r="C30" s="61" t="s">
        <v>62</v>
      </c>
      <c r="D30" s="29"/>
      <c r="E30" s="30"/>
      <c r="F30" s="30"/>
      <c r="G30" s="30"/>
      <c r="H30" s="30"/>
      <c r="I30" s="30"/>
      <c r="J30" s="30"/>
      <c r="K30" s="40"/>
      <c r="L30" s="27"/>
      <c r="M30" s="39" t="s">
        <v>63</v>
      </c>
      <c r="N30" s="29"/>
      <c r="O30" s="29"/>
      <c r="P30" s="41"/>
      <c r="Q30" s="41"/>
      <c r="R30" s="41"/>
      <c r="S30" s="42"/>
    </row>
    <row r="31" spans="1:19" ht="10.5" customHeight="1">
      <c r="A31" s="27"/>
      <c r="B31" s="28"/>
      <c r="C31" s="43" t="s">
        <v>26</v>
      </c>
      <c r="D31" s="29" t="s">
        <v>64</v>
      </c>
      <c r="E31" s="30"/>
      <c r="F31" s="30">
        <v>3231401.32</v>
      </c>
      <c r="G31" s="29"/>
      <c r="H31" s="30"/>
      <c r="I31" s="30"/>
      <c r="J31" s="30">
        <v>4551430.66</v>
      </c>
      <c r="K31" s="40"/>
      <c r="L31" s="54" t="s">
        <v>14</v>
      </c>
      <c r="M31" s="43" t="s">
        <v>26</v>
      </c>
      <c r="N31" s="29" t="s">
        <v>65</v>
      </c>
      <c r="O31" s="29"/>
      <c r="P31" s="41"/>
      <c r="Q31" s="41"/>
      <c r="R31" s="41"/>
      <c r="S31" s="42"/>
    </row>
    <row r="32" spans="1:19" ht="10.5" customHeight="1">
      <c r="A32" s="27"/>
      <c r="B32" s="28"/>
      <c r="C32" s="43" t="s">
        <v>18</v>
      </c>
      <c r="D32" s="29" t="s">
        <v>66</v>
      </c>
      <c r="E32" s="30"/>
      <c r="F32" s="16">
        <v>1749082.91</v>
      </c>
      <c r="G32" s="64">
        <f>+F31+F32</f>
        <v>4980484.2299999995</v>
      </c>
      <c r="H32" s="30"/>
      <c r="I32" s="30"/>
      <c r="J32" s="16">
        <v>1749082.91</v>
      </c>
      <c r="K32" s="40">
        <f>+J31+J32</f>
        <v>6300513.57</v>
      </c>
      <c r="L32" s="54"/>
      <c r="M32" s="43"/>
      <c r="N32" s="29" t="s">
        <v>67</v>
      </c>
      <c r="O32" s="29"/>
      <c r="P32" s="41"/>
      <c r="Q32" s="41">
        <v>4322808.19</v>
      </c>
      <c r="R32" s="41"/>
      <c r="S32" s="42">
        <v>4322808.19</v>
      </c>
    </row>
    <row r="33" spans="1:19" ht="14.25" customHeight="1">
      <c r="A33" s="27"/>
      <c r="B33" s="28"/>
      <c r="C33" s="43" t="s">
        <v>53</v>
      </c>
      <c r="D33" s="29" t="s">
        <v>68</v>
      </c>
      <c r="E33" s="30"/>
      <c r="F33" s="30"/>
      <c r="G33" s="48">
        <v>11184146.4</v>
      </c>
      <c r="H33" s="65"/>
      <c r="I33" s="30"/>
      <c r="J33" s="30"/>
      <c r="K33" s="66">
        <v>61556410.74</v>
      </c>
      <c r="L33" s="27"/>
      <c r="M33" s="43" t="s">
        <v>18</v>
      </c>
      <c r="N33" s="29" t="s">
        <v>69</v>
      </c>
      <c r="O33" s="29"/>
      <c r="P33" s="41"/>
      <c r="Q33" s="41">
        <v>2067840.96</v>
      </c>
      <c r="R33" s="41"/>
      <c r="S33" s="42">
        <v>17204825.14</v>
      </c>
    </row>
    <row r="34" spans="1:19" ht="13.5" customHeight="1" thickBot="1">
      <c r="A34" s="27"/>
      <c r="B34" s="28"/>
      <c r="C34" s="28"/>
      <c r="D34" s="29"/>
      <c r="E34" s="30"/>
      <c r="F34" s="30"/>
      <c r="G34" s="57">
        <f>SUM(G31:G33)</f>
        <v>16164630.629999999</v>
      </c>
      <c r="H34" s="30"/>
      <c r="I34" s="30"/>
      <c r="J34" s="30"/>
      <c r="K34" s="49">
        <f>SUM(K31:K33)</f>
        <v>67856924.31</v>
      </c>
      <c r="L34" s="27"/>
      <c r="M34" s="28"/>
      <c r="N34" s="29"/>
      <c r="O34" s="29"/>
      <c r="P34" s="41"/>
      <c r="Q34" s="55">
        <f>SUM(Q32:Q33)</f>
        <v>6390649.15</v>
      </c>
      <c r="R34" s="41"/>
      <c r="S34" s="56">
        <f>SUM(S32:S33)</f>
        <v>21527633.330000002</v>
      </c>
    </row>
    <row r="35" spans="1:19" ht="15" customHeight="1" thickBot="1" thickTop="1">
      <c r="A35" s="27"/>
      <c r="B35" s="67" t="s">
        <v>70</v>
      </c>
      <c r="C35" s="28"/>
      <c r="D35" s="29"/>
      <c r="E35" s="30"/>
      <c r="F35" s="30"/>
      <c r="G35" s="52">
        <f>+G27+G34</f>
        <v>209913777.74999997</v>
      </c>
      <c r="H35" s="30"/>
      <c r="I35" s="30"/>
      <c r="J35" s="30"/>
      <c r="K35" s="53">
        <f>K17+K25+K34</f>
        <v>249514847.90999997</v>
      </c>
      <c r="L35" s="27"/>
      <c r="M35" s="28"/>
      <c r="N35" s="29"/>
      <c r="O35" s="29"/>
      <c r="P35" s="41"/>
      <c r="Q35" s="41"/>
      <c r="R35" s="41"/>
      <c r="S35" s="42"/>
    </row>
    <row r="36" spans="1:19" ht="12.75" thickTop="1">
      <c r="A36" s="38" t="s">
        <v>71</v>
      </c>
      <c r="B36" s="68" t="s">
        <v>72</v>
      </c>
      <c r="C36" s="28"/>
      <c r="D36" s="29"/>
      <c r="E36" s="30"/>
      <c r="F36" s="30"/>
      <c r="G36" s="30"/>
      <c r="H36" s="30"/>
      <c r="I36" s="30"/>
      <c r="J36" s="30"/>
      <c r="K36" s="40"/>
      <c r="L36" s="27"/>
      <c r="M36" s="68" t="s">
        <v>4</v>
      </c>
      <c r="N36" s="29"/>
      <c r="O36" s="29"/>
      <c r="P36" s="41"/>
      <c r="Q36" s="41"/>
      <c r="R36" s="41"/>
      <c r="S36" s="42"/>
    </row>
    <row r="37" spans="1:19" ht="12">
      <c r="A37" s="27"/>
      <c r="B37" s="43" t="s">
        <v>73</v>
      </c>
      <c r="C37" s="61" t="s">
        <v>74</v>
      </c>
      <c r="D37" s="29"/>
      <c r="E37" s="30"/>
      <c r="F37" s="30"/>
      <c r="G37" s="30"/>
      <c r="H37" s="30"/>
      <c r="I37" s="30"/>
      <c r="J37" s="30"/>
      <c r="K37" s="40"/>
      <c r="L37" s="38" t="s">
        <v>28</v>
      </c>
      <c r="M37" s="28" t="s">
        <v>20</v>
      </c>
      <c r="N37" s="44" t="s">
        <v>75</v>
      </c>
      <c r="O37" s="29"/>
      <c r="P37" s="41"/>
      <c r="Q37" s="41"/>
      <c r="R37" s="41"/>
      <c r="S37" s="42"/>
    </row>
    <row r="38" spans="1:19" ht="12">
      <c r="A38" s="27"/>
      <c r="B38" s="28"/>
      <c r="C38" s="43" t="s">
        <v>26</v>
      </c>
      <c r="D38" s="29" t="s">
        <v>76</v>
      </c>
      <c r="E38" s="30"/>
      <c r="F38" s="30"/>
      <c r="G38" s="30">
        <v>19404756.51</v>
      </c>
      <c r="H38" s="30"/>
      <c r="I38" s="30"/>
      <c r="J38" s="30"/>
      <c r="K38" s="40">
        <v>16914241.93</v>
      </c>
      <c r="L38" s="38"/>
      <c r="M38" s="28"/>
      <c r="N38" s="69">
        <v>1</v>
      </c>
      <c r="O38" s="29" t="s">
        <v>77</v>
      </c>
      <c r="P38" s="41"/>
      <c r="Q38" s="41">
        <v>0</v>
      </c>
      <c r="R38" s="41"/>
      <c r="S38" s="42">
        <v>30344.83</v>
      </c>
    </row>
    <row r="39" spans="1:19" ht="12">
      <c r="A39" s="27"/>
      <c r="B39" s="28"/>
      <c r="C39" s="43" t="s">
        <v>18</v>
      </c>
      <c r="D39" s="29" t="s">
        <v>78</v>
      </c>
      <c r="E39" s="30"/>
      <c r="F39" s="30"/>
      <c r="G39" s="30"/>
      <c r="H39" s="30"/>
      <c r="I39" s="30"/>
      <c r="J39" s="30"/>
      <c r="K39" s="40"/>
      <c r="L39" s="38"/>
      <c r="M39" s="28"/>
      <c r="N39" s="43" t="s">
        <v>18</v>
      </c>
      <c r="O39" s="29" t="s">
        <v>79</v>
      </c>
      <c r="P39" s="41"/>
      <c r="Q39" s="41">
        <v>169332544.45</v>
      </c>
      <c r="R39" s="41"/>
      <c r="S39" s="42">
        <v>161188246.54</v>
      </c>
    </row>
    <row r="40" spans="1:19" ht="12" customHeight="1">
      <c r="A40" s="27"/>
      <c r="B40" s="28"/>
      <c r="C40" s="28"/>
      <c r="D40" s="29" t="s">
        <v>80</v>
      </c>
      <c r="E40" s="30"/>
      <c r="F40" s="30"/>
      <c r="G40" s="30">
        <v>35988013.75</v>
      </c>
      <c r="H40" s="30"/>
      <c r="I40" s="30"/>
      <c r="J40" s="30"/>
      <c r="K40" s="40">
        <v>64388629.48</v>
      </c>
      <c r="L40" s="27"/>
      <c r="M40" s="28"/>
      <c r="N40" s="29" t="s">
        <v>81</v>
      </c>
      <c r="O40" s="29" t="s">
        <v>82</v>
      </c>
      <c r="P40" s="41"/>
      <c r="Q40" s="70">
        <v>1807.78</v>
      </c>
      <c r="R40" s="41"/>
      <c r="S40" s="71">
        <v>1807.78</v>
      </c>
    </row>
    <row r="41" spans="1:19" ht="12" customHeight="1" thickBot="1">
      <c r="A41" s="27"/>
      <c r="B41" s="28"/>
      <c r="C41" s="43" t="s">
        <v>24</v>
      </c>
      <c r="D41" s="29" t="s">
        <v>83</v>
      </c>
      <c r="E41" s="30"/>
      <c r="F41" s="30"/>
      <c r="G41" s="30"/>
      <c r="H41" s="30"/>
      <c r="I41" s="30"/>
      <c r="J41" s="30"/>
      <c r="K41" s="40"/>
      <c r="L41" s="27"/>
      <c r="M41" s="28"/>
      <c r="N41" s="29"/>
      <c r="O41" s="29"/>
      <c r="P41" s="41"/>
      <c r="Q41" s="55">
        <f>SUM(Q38:Q40)</f>
        <v>169334352.23</v>
      </c>
      <c r="R41" s="41"/>
      <c r="S41" s="56">
        <f>SUM(S38:S40)</f>
        <v>161220399.15</v>
      </c>
    </row>
    <row r="42" spans="1:19" ht="15" customHeight="1" thickTop="1">
      <c r="A42" s="27"/>
      <c r="B42" s="28"/>
      <c r="C42" s="28"/>
      <c r="D42" s="29" t="s">
        <v>84</v>
      </c>
      <c r="E42" s="30"/>
      <c r="F42" s="30"/>
      <c r="G42" s="30">
        <v>53316527.56</v>
      </c>
      <c r="H42" s="30"/>
      <c r="I42" s="30"/>
      <c r="J42" s="30"/>
      <c r="K42" s="40">
        <v>41232017.85</v>
      </c>
      <c r="L42" s="27"/>
      <c r="M42" s="28"/>
      <c r="N42" s="29"/>
      <c r="O42" s="29"/>
      <c r="P42" s="41"/>
      <c r="Q42" s="41"/>
      <c r="R42" s="41"/>
      <c r="S42" s="42"/>
    </row>
    <row r="43" spans="1:19" ht="14.25" customHeight="1" thickBot="1">
      <c r="A43" s="27"/>
      <c r="B43" s="28"/>
      <c r="C43" s="28"/>
      <c r="D43" s="29"/>
      <c r="E43" s="30"/>
      <c r="F43" s="30"/>
      <c r="G43" s="57">
        <f>SUM(G38:G42)</f>
        <v>108709297.82000001</v>
      </c>
      <c r="H43" s="30"/>
      <c r="I43" s="30"/>
      <c r="J43" s="30"/>
      <c r="K43" s="58">
        <f>SUM(K38:K42)</f>
        <v>122534889.25999999</v>
      </c>
      <c r="L43" s="27"/>
      <c r="M43" s="28" t="s">
        <v>38</v>
      </c>
      <c r="N43" s="44" t="s">
        <v>85</v>
      </c>
      <c r="O43" s="29"/>
      <c r="P43" s="41"/>
      <c r="Q43" s="41"/>
      <c r="R43" s="41"/>
      <c r="S43" s="42"/>
    </row>
    <row r="44" spans="1:19" ht="10.5" customHeight="1" thickTop="1">
      <c r="A44" s="27"/>
      <c r="B44" s="28" t="s">
        <v>38</v>
      </c>
      <c r="C44" s="61" t="s">
        <v>86</v>
      </c>
      <c r="D44" s="29"/>
      <c r="E44" s="30"/>
      <c r="F44" s="30"/>
      <c r="G44" s="30"/>
      <c r="H44" s="30"/>
      <c r="I44" s="30"/>
      <c r="J44" s="30"/>
      <c r="K44" s="40"/>
      <c r="L44" s="27"/>
      <c r="M44" s="28"/>
      <c r="N44" s="43" t="s">
        <v>26</v>
      </c>
      <c r="O44" s="29" t="s">
        <v>87</v>
      </c>
      <c r="P44" s="41"/>
      <c r="Q44" s="41">
        <v>62347309.27</v>
      </c>
      <c r="R44" s="41"/>
      <c r="S44" s="42">
        <v>45848630.93</v>
      </c>
    </row>
    <row r="45" spans="1:19" ht="10.5" customHeight="1">
      <c r="A45" s="27"/>
      <c r="B45" s="28"/>
      <c r="C45" s="43" t="s">
        <v>26</v>
      </c>
      <c r="D45" s="29" t="s">
        <v>88</v>
      </c>
      <c r="E45" s="30"/>
      <c r="F45" s="30">
        <v>131803575.65</v>
      </c>
      <c r="G45" s="30"/>
      <c r="H45" s="30"/>
      <c r="I45" s="30"/>
      <c r="J45" s="30">
        <v>164302238.06</v>
      </c>
      <c r="K45" s="40"/>
      <c r="L45" s="27"/>
      <c r="M45" s="28"/>
      <c r="N45" s="43" t="s">
        <v>18</v>
      </c>
      <c r="O45" s="29" t="s">
        <v>89</v>
      </c>
      <c r="P45" s="41">
        <v>0</v>
      </c>
      <c r="Q45" s="41"/>
      <c r="R45" s="41">
        <v>2005699.31</v>
      </c>
      <c r="S45" s="42"/>
    </row>
    <row r="46" spans="1:19" ht="10.5" customHeight="1">
      <c r="A46" s="27"/>
      <c r="B46" s="28"/>
      <c r="C46" s="43"/>
      <c r="D46" s="29" t="s">
        <v>90</v>
      </c>
      <c r="E46" s="30"/>
      <c r="F46" s="16">
        <v>8985278.12</v>
      </c>
      <c r="G46" s="30">
        <v>122818297.53</v>
      </c>
      <c r="H46" s="30"/>
      <c r="I46" s="30"/>
      <c r="J46" s="16">
        <v>6919405.43</v>
      </c>
      <c r="K46" s="40">
        <f>+J45-J46</f>
        <v>157382832.63</v>
      </c>
      <c r="L46" s="27"/>
      <c r="M46" s="28"/>
      <c r="N46" s="43"/>
      <c r="O46" s="29" t="s">
        <v>91</v>
      </c>
      <c r="P46" s="17">
        <v>0</v>
      </c>
      <c r="Q46" s="41">
        <f>+P45-P46</f>
        <v>0</v>
      </c>
      <c r="R46" s="41">
        <v>9130.95</v>
      </c>
      <c r="S46" s="42">
        <f>+R45-R46</f>
        <v>1996568.36</v>
      </c>
    </row>
    <row r="47" spans="1:19" ht="10.5" customHeight="1">
      <c r="A47" s="27"/>
      <c r="B47" s="28"/>
      <c r="C47" s="43" t="s">
        <v>36</v>
      </c>
      <c r="D47" s="29" t="s">
        <v>92</v>
      </c>
      <c r="E47" s="30"/>
      <c r="F47" s="30"/>
      <c r="G47" s="30">
        <v>3832.79</v>
      </c>
      <c r="H47" s="30"/>
      <c r="I47" s="30"/>
      <c r="J47" s="30"/>
      <c r="K47" s="40">
        <v>3832.79</v>
      </c>
      <c r="L47" s="27"/>
      <c r="M47" s="28"/>
      <c r="N47" s="43" t="s">
        <v>36</v>
      </c>
      <c r="O47" s="29" t="s">
        <v>93</v>
      </c>
      <c r="P47" s="41"/>
      <c r="Q47" s="41">
        <v>331980.65</v>
      </c>
      <c r="R47" s="41"/>
      <c r="S47" s="42">
        <v>147738682.67</v>
      </c>
    </row>
    <row r="48" spans="1:19" ht="10.5" customHeight="1">
      <c r="A48" s="27"/>
      <c r="B48" s="28"/>
      <c r="C48" s="43" t="s">
        <v>94</v>
      </c>
      <c r="D48" s="29" t="s">
        <v>95</v>
      </c>
      <c r="E48" s="30"/>
      <c r="F48" s="30"/>
      <c r="G48" s="30">
        <v>45277.1</v>
      </c>
      <c r="H48" s="30"/>
      <c r="I48" s="30"/>
      <c r="J48" s="30"/>
      <c r="K48" s="40">
        <v>512120.87</v>
      </c>
      <c r="L48" s="27"/>
      <c r="M48" s="28"/>
      <c r="N48" s="43" t="s">
        <v>24</v>
      </c>
      <c r="O48" s="29" t="s">
        <v>96</v>
      </c>
      <c r="P48" s="41"/>
      <c r="Q48" s="41">
        <v>6141234.05</v>
      </c>
      <c r="R48" s="41"/>
      <c r="S48" s="42">
        <v>492968.61</v>
      </c>
    </row>
    <row r="49" spans="1:19" ht="10.5" customHeight="1">
      <c r="A49" s="27"/>
      <c r="B49" s="28"/>
      <c r="C49" s="43" t="s">
        <v>48</v>
      </c>
      <c r="D49" s="29" t="s">
        <v>97</v>
      </c>
      <c r="E49" s="30"/>
      <c r="F49" s="30"/>
      <c r="G49" s="30">
        <v>1307763.98</v>
      </c>
      <c r="H49" s="30"/>
      <c r="I49" s="30"/>
      <c r="J49" s="30"/>
      <c r="K49" s="40">
        <v>1307763.98</v>
      </c>
      <c r="L49" s="27"/>
      <c r="M49" s="28"/>
      <c r="N49" s="43" t="s">
        <v>48</v>
      </c>
      <c r="O49" s="29" t="s">
        <v>98</v>
      </c>
      <c r="P49" s="41"/>
      <c r="Q49" s="41">
        <v>28552179.83</v>
      </c>
      <c r="R49" s="41"/>
      <c r="S49" s="42">
        <v>52653905.61</v>
      </c>
    </row>
    <row r="50" spans="1:19" ht="10.5" customHeight="1">
      <c r="A50" s="27"/>
      <c r="B50" s="28"/>
      <c r="C50" s="43" t="s">
        <v>81</v>
      </c>
      <c r="D50" s="29" t="s">
        <v>99</v>
      </c>
      <c r="E50" s="30"/>
      <c r="F50" s="30"/>
      <c r="G50" s="30">
        <v>265784.39</v>
      </c>
      <c r="H50" s="30"/>
      <c r="I50" s="30"/>
      <c r="J50" s="30"/>
      <c r="K50" s="40">
        <v>268020.54</v>
      </c>
      <c r="L50" s="27"/>
      <c r="M50" s="28"/>
      <c r="N50" s="43" t="s">
        <v>51</v>
      </c>
      <c r="O50" s="29" t="s">
        <v>100</v>
      </c>
      <c r="P50" s="41"/>
      <c r="Q50" s="41">
        <v>1682730.85</v>
      </c>
      <c r="R50" s="41"/>
      <c r="S50" s="42">
        <v>1591472.65</v>
      </c>
    </row>
    <row r="51" spans="1:19" ht="10.5" customHeight="1">
      <c r="A51" s="27"/>
      <c r="B51" s="28"/>
      <c r="C51" s="43" t="s">
        <v>101</v>
      </c>
      <c r="D51" s="29" t="s">
        <v>102</v>
      </c>
      <c r="E51" s="30"/>
      <c r="F51" s="30">
        <v>1910593.16</v>
      </c>
      <c r="G51" s="30"/>
      <c r="H51" s="30"/>
      <c r="I51" s="30"/>
      <c r="J51" s="30">
        <v>1922173.85</v>
      </c>
      <c r="K51" s="40"/>
      <c r="L51" s="27"/>
      <c r="M51" s="28"/>
      <c r="N51" s="43" t="s">
        <v>53</v>
      </c>
      <c r="O51" s="29" t="s">
        <v>103</v>
      </c>
      <c r="P51" s="41"/>
      <c r="Q51" s="41"/>
      <c r="R51" s="41"/>
      <c r="S51" s="42"/>
    </row>
    <row r="52" spans="1:19" ht="10.5" customHeight="1">
      <c r="A52" s="27"/>
      <c r="B52" s="28"/>
      <c r="C52" s="43"/>
      <c r="D52" s="29" t="s">
        <v>90</v>
      </c>
      <c r="E52" s="30"/>
      <c r="F52" s="16">
        <v>1910593.16</v>
      </c>
      <c r="G52" s="30">
        <v>0</v>
      </c>
      <c r="H52" s="30"/>
      <c r="I52" s="30"/>
      <c r="J52" s="16">
        <v>1922173.85</v>
      </c>
      <c r="K52" s="40">
        <f>+J51-J52</f>
        <v>0</v>
      </c>
      <c r="L52" s="27"/>
      <c r="M52" s="28"/>
      <c r="N52" s="43"/>
      <c r="O52" s="29" t="s">
        <v>104</v>
      </c>
      <c r="P52" s="41"/>
      <c r="Q52" s="41">
        <v>195646.84</v>
      </c>
      <c r="R52" s="41"/>
      <c r="S52" s="42">
        <v>0</v>
      </c>
    </row>
    <row r="53" spans="1:19" ht="10.5" customHeight="1">
      <c r="A53" s="27"/>
      <c r="B53" s="28"/>
      <c r="C53" s="43" t="s">
        <v>105</v>
      </c>
      <c r="D53" s="29" t="s">
        <v>106</v>
      </c>
      <c r="E53" s="30"/>
      <c r="F53" s="30"/>
      <c r="G53" s="30">
        <v>24761621.44</v>
      </c>
      <c r="H53" s="30"/>
      <c r="I53" s="30"/>
      <c r="J53" s="30"/>
      <c r="K53" s="40">
        <v>67705677.38</v>
      </c>
      <c r="L53" s="27"/>
      <c r="M53" s="28"/>
      <c r="N53" s="43" t="s">
        <v>101</v>
      </c>
      <c r="O53" s="29" t="s">
        <v>107</v>
      </c>
      <c r="P53" s="41"/>
      <c r="Q53" s="41">
        <v>58714979.4</v>
      </c>
      <c r="R53" s="41"/>
      <c r="S53" s="42">
        <v>46955245.78</v>
      </c>
    </row>
    <row r="54" spans="1:19" ht="10.5" customHeight="1">
      <c r="A54" s="27"/>
      <c r="B54" s="28"/>
      <c r="C54" s="43" t="s">
        <v>108</v>
      </c>
      <c r="D54" s="29" t="s">
        <v>109</v>
      </c>
      <c r="E54" s="30"/>
      <c r="F54" s="30"/>
      <c r="G54" s="30">
        <v>92059.94</v>
      </c>
      <c r="H54" s="30"/>
      <c r="I54" s="30"/>
      <c r="J54" s="30"/>
      <c r="K54" s="40">
        <v>93233.78</v>
      </c>
      <c r="L54" s="27"/>
      <c r="M54" s="28"/>
      <c r="N54" s="43" t="s">
        <v>105</v>
      </c>
      <c r="O54" s="29" t="s">
        <v>110</v>
      </c>
      <c r="P54" s="41"/>
      <c r="Q54" s="41">
        <v>3293475.92</v>
      </c>
      <c r="R54" s="41"/>
      <c r="S54" s="42">
        <v>2251562.93</v>
      </c>
    </row>
    <row r="55" spans="1:19" ht="10.5" customHeight="1" thickBot="1">
      <c r="A55" s="27"/>
      <c r="B55" s="28"/>
      <c r="C55" s="43"/>
      <c r="D55" s="29"/>
      <c r="E55" s="30"/>
      <c r="F55" s="30"/>
      <c r="G55" s="57">
        <f>SUM(G46:G54)</f>
        <v>149294637.17000002</v>
      </c>
      <c r="H55" s="30"/>
      <c r="I55" s="30"/>
      <c r="J55" s="30"/>
      <c r="K55" s="58">
        <f>SUM(K46:K54)</f>
        <v>227273481.96999997</v>
      </c>
      <c r="L55" s="27"/>
      <c r="M55" s="28"/>
      <c r="N55" s="29"/>
      <c r="O55" s="29"/>
      <c r="P55" s="41"/>
      <c r="Q55" s="55">
        <f>SUM(Q44:Q54)</f>
        <v>161259536.80999997</v>
      </c>
      <c r="R55" s="41"/>
      <c r="S55" s="56">
        <f>SUM(S44:S54)</f>
        <v>299529037.54</v>
      </c>
    </row>
    <row r="56" spans="1:19" ht="10.5" customHeight="1" thickTop="1">
      <c r="A56" s="27"/>
      <c r="B56" s="28"/>
      <c r="C56" s="43"/>
      <c r="D56" s="29"/>
      <c r="E56" s="30"/>
      <c r="F56" s="30"/>
      <c r="G56" s="59"/>
      <c r="H56" s="59"/>
      <c r="I56" s="30"/>
      <c r="J56" s="30"/>
      <c r="K56" s="60"/>
      <c r="L56" s="27"/>
      <c r="M56" s="28"/>
      <c r="N56" s="29"/>
      <c r="O56" s="29"/>
      <c r="P56" s="41"/>
      <c r="Q56" s="41"/>
      <c r="R56" s="41"/>
      <c r="S56" s="42"/>
    </row>
    <row r="57" spans="1:11" ht="10.5" customHeight="1">
      <c r="A57" s="27"/>
      <c r="B57" s="28" t="s">
        <v>40</v>
      </c>
      <c r="C57" s="61" t="s">
        <v>111</v>
      </c>
      <c r="D57" s="29"/>
      <c r="E57" s="30"/>
      <c r="F57" s="30"/>
      <c r="G57" s="30"/>
      <c r="H57" s="30"/>
      <c r="I57" s="30"/>
      <c r="J57" s="30"/>
      <c r="K57" s="40"/>
    </row>
    <row r="58" spans="1:19" ht="14.25" customHeight="1">
      <c r="A58" s="27"/>
      <c r="B58" s="28"/>
      <c r="C58" s="43" t="s">
        <v>26</v>
      </c>
      <c r="D58" s="29" t="s">
        <v>112</v>
      </c>
      <c r="E58" s="30"/>
      <c r="F58" s="30"/>
      <c r="G58" s="30">
        <v>141899.53</v>
      </c>
      <c r="H58" s="30"/>
      <c r="I58" s="30"/>
      <c r="J58" s="30"/>
      <c r="K58" s="40">
        <v>146762.04</v>
      </c>
      <c r="L58" s="27"/>
      <c r="M58" s="28"/>
      <c r="N58" s="29"/>
      <c r="O58" s="29"/>
      <c r="P58" s="41"/>
      <c r="Q58" s="41"/>
      <c r="R58" s="41"/>
      <c r="S58" s="42"/>
    </row>
    <row r="59" spans="1:19" ht="13.5" customHeight="1">
      <c r="A59" s="27"/>
      <c r="B59" s="28"/>
      <c r="C59" s="43" t="s">
        <v>36</v>
      </c>
      <c r="D59" s="29" t="s">
        <v>113</v>
      </c>
      <c r="E59" s="30"/>
      <c r="F59" s="30"/>
      <c r="G59" s="30">
        <v>59016688.39</v>
      </c>
      <c r="H59" s="30"/>
      <c r="I59" s="30"/>
      <c r="J59" s="30"/>
      <c r="K59" s="40">
        <v>4162446.07</v>
      </c>
      <c r="L59" s="27"/>
      <c r="M59" s="28"/>
      <c r="N59" s="29"/>
      <c r="O59" s="29"/>
      <c r="P59" s="41"/>
      <c r="Q59" s="41"/>
      <c r="R59" s="41"/>
      <c r="S59" s="42"/>
    </row>
    <row r="60" spans="1:19" ht="12" customHeight="1">
      <c r="A60" s="27"/>
      <c r="B60" s="28"/>
      <c r="C60" s="43"/>
      <c r="D60" s="29"/>
      <c r="E60" s="30"/>
      <c r="F60" s="30"/>
      <c r="G60" s="72">
        <f>SUM(G58:G59)</f>
        <v>59158587.92</v>
      </c>
      <c r="H60" s="30"/>
      <c r="I60" s="30"/>
      <c r="J60" s="30"/>
      <c r="K60" s="73">
        <f>SUM(K58:K59)</f>
        <v>4309208.109999999</v>
      </c>
      <c r="L60" s="27"/>
      <c r="M60" s="28"/>
      <c r="N60" s="29"/>
      <c r="O60" s="29"/>
      <c r="P60" s="41"/>
      <c r="Q60" s="41"/>
      <c r="R60" s="41"/>
      <c r="S60" s="42"/>
    </row>
    <row r="61" spans="1:19" ht="13.5" customHeight="1" thickBot="1">
      <c r="A61" s="27"/>
      <c r="B61" s="67" t="s">
        <v>114</v>
      </c>
      <c r="C61" s="28"/>
      <c r="D61" s="29"/>
      <c r="E61" s="30"/>
      <c r="F61" s="30"/>
      <c r="G61" s="57">
        <f>G43+G55+G60</f>
        <v>317162522.91</v>
      </c>
      <c r="H61" s="30"/>
      <c r="I61" s="30"/>
      <c r="J61" s="30"/>
      <c r="K61" s="58">
        <f>K43+K55+K60</f>
        <v>354117579.34</v>
      </c>
      <c r="L61" s="27"/>
      <c r="M61" s="67" t="s">
        <v>115</v>
      </c>
      <c r="N61" s="29"/>
      <c r="O61" s="29"/>
      <c r="P61" s="41"/>
      <c r="Q61" s="45">
        <f>Q55+Q41</f>
        <v>330593889.03999996</v>
      </c>
      <c r="R61" s="41"/>
      <c r="S61" s="46">
        <f>S55+S41</f>
        <v>460749436.69000006</v>
      </c>
    </row>
    <row r="62" spans="1:11" ht="10.5" customHeight="1" thickTop="1">
      <c r="A62" s="27"/>
      <c r="B62" s="28"/>
      <c r="C62" s="28"/>
      <c r="D62" s="29"/>
      <c r="E62" s="30"/>
      <c r="F62" s="30"/>
      <c r="G62" s="30"/>
      <c r="H62" s="30"/>
      <c r="I62" s="30"/>
      <c r="J62" s="30"/>
      <c r="K62" s="40"/>
    </row>
    <row r="63" spans="1:11" ht="10.5" customHeight="1">
      <c r="A63" s="27"/>
      <c r="B63" s="28"/>
      <c r="C63" s="28"/>
      <c r="D63" s="29"/>
      <c r="E63" s="30"/>
      <c r="F63" s="30"/>
      <c r="G63" s="30"/>
      <c r="H63" s="30"/>
      <c r="I63" s="30"/>
      <c r="J63" s="30"/>
      <c r="K63" s="40"/>
    </row>
    <row r="64" spans="1:19" ht="10.5" customHeight="1">
      <c r="A64" s="38" t="s">
        <v>116</v>
      </c>
      <c r="B64" s="68" t="s">
        <v>117</v>
      </c>
      <c r="C64" s="28"/>
      <c r="D64" s="29"/>
      <c r="E64" s="30"/>
      <c r="F64" s="30"/>
      <c r="G64" s="59"/>
      <c r="H64" s="59"/>
      <c r="I64" s="30"/>
      <c r="J64" s="30"/>
      <c r="K64" s="60"/>
      <c r="L64" s="27"/>
      <c r="M64" s="68" t="s">
        <v>118</v>
      </c>
      <c r="N64" s="29"/>
      <c r="O64" s="29"/>
      <c r="P64" s="41"/>
      <c r="Q64" s="41"/>
      <c r="R64" s="41"/>
      <c r="S64" s="42"/>
    </row>
    <row r="65" spans="1:19" ht="10.5" customHeight="1">
      <c r="A65" s="27"/>
      <c r="B65" s="43" t="s">
        <v>26</v>
      </c>
      <c r="C65" s="28" t="s">
        <v>119</v>
      </c>
      <c r="D65" s="29"/>
      <c r="E65" s="30"/>
      <c r="F65" s="30"/>
      <c r="G65" s="30">
        <v>1504736.89</v>
      </c>
      <c r="H65" s="30"/>
      <c r="I65" s="30"/>
      <c r="J65" s="30"/>
      <c r="K65" s="40">
        <v>1188028.14</v>
      </c>
      <c r="L65" s="38" t="s">
        <v>71</v>
      </c>
      <c r="M65" s="74">
        <v>1</v>
      </c>
      <c r="N65" s="29" t="s">
        <v>120</v>
      </c>
      <c r="O65" s="29"/>
      <c r="P65" s="41"/>
      <c r="Q65" s="41">
        <v>754684.21</v>
      </c>
      <c r="R65" s="41"/>
      <c r="S65" s="42">
        <v>754684.21</v>
      </c>
    </row>
    <row r="66" spans="1:19" ht="10.5" customHeight="1">
      <c r="A66" s="27"/>
      <c r="B66" s="43" t="s">
        <v>18</v>
      </c>
      <c r="C66" s="28" t="s">
        <v>121</v>
      </c>
      <c r="D66" s="29"/>
      <c r="E66" s="30"/>
      <c r="F66" s="30"/>
      <c r="G66" s="30">
        <v>95126.19</v>
      </c>
      <c r="H66" s="30"/>
      <c r="I66" s="30"/>
      <c r="J66" s="30"/>
      <c r="K66" s="40">
        <v>805.78</v>
      </c>
      <c r="L66" s="38"/>
      <c r="M66" s="43" t="s">
        <v>18</v>
      </c>
      <c r="N66" s="29" t="s">
        <v>122</v>
      </c>
      <c r="O66" s="29"/>
      <c r="P66" s="41"/>
      <c r="Q66" s="41">
        <v>820902.05</v>
      </c>
      <c r="R66" s="41"/>
      <c r="S66" s="42">
        <v>2090744.87</v>
      </c>
    </row>
    <row r="67" spans="1:19" ht="14.25" customHeight="1">
      <c r="A67" s="27"/>
      <c r="B67" s="43" t="s">
        <v>36</v>
      </c>
      <c r="C67" s="28" t="s">
        <v>123</v>
      </c>
      <c r="D67" s="29"/>
      <c r="E67" s="30"/>
      <c r="F67" s="30"/>
      <c r="G67" s="30">
        <v>13203127.1</v>
      </c>
      <c r="H67" s="30"/>
      <c r="I67" s="30"/>
      <c r="J67" s="30"/>
      <c r="K67" s="40">
        <v>1340243.67</v>
      </c>
      <c r="L67" s="27"/>
      <c r="M67" s="43" t="s">
        <v>36</v>
      </c>
      <c r="N67" s="29" t="s">
        <v>124</v>
      </c>
      <c r="O67" s="29"/>
      <c r="P67" s="41"/>
      <c r="Q67" s="41">
        <v>50317614.02</v>
      </c>
      <c r="R67" s="41"/>
      <c r="S67" s="42">
        <v>24902667.07</v>
      </c>
    </row>
    <row r="68" spans="1:19" ht="12" customHeight="1" thickBot="1">
      <c r="A68" s="27"/>
      <c r="B68" s="28"/>
      <c r="C68" s="28"/>
      <c r="D68" s="29"/>
      <c r="E68" s="30"/>
      <c r="F68" s="30"/>
      <c r="G68" s="57">
        <f>SUM(G65:G67)</f>
        <v>14802990.18</v>
      </c>
      <c r="H68" s="30"/>
      <c r="I68" s="30"/>
      <c r="J68" s="30"/>
      <c r="K68" s="58">
        <f>SUM(K65:K67)</f>
        <v>2529077.59</v>
      </c>
      <c r="L68" s="27"/>
      <c r="M68" s="28"/>
      <c r="N68" s="29"/>
      <c r="O68" s="29"/>
      <c r="P68" s="41"/>
      <c r="Q68" s="75">
        <f>SUM(Q65:Q67)</f>
        <v>51893200.28</v>
      </c>
      <c r="R68" s="41"/>
      <c r="S68" s="76">
        <f>SUM(S65:S67)</f>
        <v>27748096.15</v>
      </c>
    </row>
    <row r="69" spans="1:19" ht="12" customHeight="1" thickTop="1">
      <c r="A69" s="27"/>
      <c r="B69" s="77"/>
      <c r="C69" s="28"/>
      <c r="D69" s="29"/>
      <c r="E69" s="30"/>
      <c r="F69" s="30"/>
      <c r="G69" s="30"/>
      <c r="H69" s="30"/>
      <c r="I69" s="30"/>
      <c r="J69" s="30"/>
      <c r="K69" s="40"/>
      <c r="L69" s="27"/>
      <c r="M69" s="28"/>
      <c r="N69" s="29"/>
      <c r="O69" s="29"/>
      <c r="P69" s="41"/>
      <c r="Q69" s="75"/>
      <c r="R69" s="41"/>
      <c r="S69" s="76"/>
    </row>
    <row r="70" spans="1:68" ht="12.75" customHeight="1" thickBot="1">
      <c r="A70" s="27"/>
      <c r="B70" s="78" t="s">
        <v>125</v>
      </c>
      <c r="C70" s="78"/>
      <c r="D70" s="78"/>
      <c r="E70" s="79"/>
      <c r="F70" s="79"/>
      <c r="G70" s="80">
        <f>+G68+G61+G35+G14</f>
        <v>545464299.14</v>
      </c>
      <c r="H70" s="79"/>
      <c r="I70" s="79"/>
      <c r="J70" s="79"/>
      <c r="K70" s="81">
        <f>+K68+K61+K35+K14</f>
        <v>606830051.7499999</v>
      </c>
      <c r="L70" s="82" t="s">
        <v>126</v>
      </c>
      <c r="M70" s="83"/>
      <c r="N70" s="84"/>
      <c r="O70" s="84"/>
      <c r="P70" s="85"/>
      <c r="Q70" s="86">
        <f>Q68+Q61+Q34+Q28</f>
        <v>545464299.1399999</v>
      </c>
      <c r="R70" s="85"/>
      <c r="S70" s="87">
        <f>S68+S61+S34+S28</f>
        <v>606830051.75</v>
      </c>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row>
    <row r="71" spans="1:19" ht="10.5" customHeight="1" thickTop="1">
      <c r="A71" s="27"/>
      <c r="B71" s="28"/>
      <c r="C71" s="28"/>
      <c r="D71" s="29"/>
      <c r="E71" s="30"/>
      <c r="F71" s="30"/>
      <c r="G71" s="30"/>
      <c r="H71" s="30"/>
      <c r="I71" s="30"/>
      <c r="J71" s="30"/>
      <c r="K71" s="40"/>
      <c r="L71" s="88"/>
      <c r="M71" s="28"/>
      <c r="N71" s="29"/>
      <c r="O71" s="29"/>
      <c r="P71" s="41"/>
      <c r="Q71" s="41"/>
      <c r="R71" s="41"/>
      <c r="S71" s="42"/>
    </row>
    <row r="72" spans="1:19" ht="10.5" customHeight="1">
      <c r="A72" s="27"/>
      <c r="B72" s="44" t="s">
        <v>127</v>
      </c>
      <c r="C72" s="29"/>
      <c r="D72" s="29"/>
      <c r="E72" s="30"/>
      <c r="F72" s="30"/>
      <c r="G72" s="30"/>
      <c r="H72" s="30"/>
      <c r="I72" s="30"/>
      <c r="J72" s="30"/>
      <c r="K72" s="40"/>
      <c r="L72" s="27"/>
      <c r="M72" s="28"/>
      <c r="N72" s="77" t="s">
        <v>127</v>
      </c>
      <c r="O72" s="29"/>
      <c r="P72" s="41"/>
      <c r="Q72" s="41"/>
      <c r="R72" s="41"/>
      <c r="S72" s="42"/>
    </row>
    <row r="73" spans="1:19" ht="10.5" customHeight="1">
      <c r="A73" s="88"/>
      <c r="B73" s="43" t="s">
        <v>26</v>
      </c>
      <c r="C73" s="28" t="s">
        <v>128</v>
      </c>
      <c r="D73" s="29"/>
      <c r="E73" s="30"/>
      <c r="F73" s="30"/>
      <c r="G73" s="30">
        <v>2517294.47</v>
      </c>
      <c r="H73" s="30"/>
      <c r="I73" s="30"/>
      <c r="J73" s="30"/>
      <c r="K73" s="40">
        <v>2475923.88</v>
      </c>
      <c r="L73" s="88"/>
      <c r="M73" s="28"/>
      <c r="N73" s="43" t="s">
        <v>26</v>
      </c>
      <c r="O73" s="28" t="s">
        <v>129</v>
      </c>
      <c r="P73" s="89"/>
      <c r="Q73" s="90">
        <v>2517294.47</v>
      </c>
      <c r="R73" s="89"/>
      <c r="S73" s="91">
        <v>2475923.88</v>
      </c>
    </row>
    <row r="74" spans="1:19" ht="10.5" customHeight="1">
      <c r="A74" s="27"/>
      <c r="B74" s="43" t="s">
        <v>18</v>
      </c>
      <c r="C74" s="28" t="s">
        <v>130</v>
      </c>
      <c r="D74" s="29"/>
      <c r="E74" s="30"/>
      <c r="F74" s="30"/>
      <c r="G74" s="30">
        <v>376886575.87</v>
      </c>
      <c r="H74" s="30"/>
      <c r="I74" s="30"/>
      <c r="J74" s="30"/>
      <c r="K74" s="40">
        <v>368975571</v>
      </c>
      <c r="L74" s="27"/>
      <c r="M74" s="29"/>
      <c r="N74" s="43" t="s">
        <v>18</v>
      </c>
      <c r="O74" s="28" t="s">
        <v>131</v>
      </c>
      <c r="P74" s="89"/>
      <c r="Q74" s="90">
        <v>376886575.87</v>
      </c>
      <c r="R74" s="89"/>
      <c r="S74" s="91">
        <v>368975571</v>
      </c>
    </row>
    <row r="75" spans="1:19" ht="10.5" customHeight="1">
      <c r="A75" s="27"/>
      <c r="B75" s="43" t="s">
        <v>36</v>
      </c>
      <c r="C75" s="28" t="s">
        <v>132</v>
      </c>
      <c r="D75" s="29"/>
      <c r="E75" s="30"/>
      <c r="F75" s="30"/>
      <c r="G75" s="30">
        <v>12335183.42</v>
      </c>
      <c r="H75" s="30"/>
      <c r="I75" s="30"/>
      <c r="J75" s="30"/>
      <c r="K75" s="40">
        <v>5236977.26</v>
      </c>
      <c r="L75" s="27"/>
      <c r="M75" s="28"/>
      <c r="N75" s="92" t="s">
        <v>36</v>
      </c>
      <c r="O75" s="28" t="s">
        <v>133</v>
      </c>
      <c r="P75" s="89"/>
      <c r="Q75" s="90">
        <v>12335183.42</v>
      </c>
      <c r="R75" s="89"/>
      <c r="S75" s="91">
        <v>5236977.26</v>
      </c>
    </row>
    <row r="76" spans="1:19" ht="10.5" customHeight="1">
      <c r="A76" s="27"/>
      <c r="B76" s="43" t="s">
        <v>24</v>
      </c>
      <c r="C76" s="28" t="s">
        <v>134</v>
      </c>
      <c r="D76" s="29"/>
      <c r="E76" s="30"/>
      <c r="F76" s="30"/>
      <c r="G76" s="30">
        <v>0.11</v>
      </c>
      <c r="H76" s="30"/>
      <c r="I76" s="30"/>
      <c r="J76" s="30"/>
      <c r="K76" s="40">
        <v>4312754.86</v>
      </c>
      <c r="L76" s="27"/>
      <c r="M76" s="28"/>
      <c r="N76" s="43" t="s">
        <v>24</v>
      </c>
      <c r="O76" s="28" t="s">
        <v>134</v>
      </c>
      <c r="P76" s="89"/>
      <c r="Q76" s="90">
        <v>0.11</v>
      </c>
      <c r="R76" s="89"/>
      <c r="S76" s="91">
        <v>4312754.86</v>
      </c>
    </row>
    <row r="77" spans="1:19" ht="10.5" customHeight="1" thickBot="1">
      <c r="A77" s="27"/>
      <c r="B77" s="28"/>
      <c r="C77" s="43"/>
      <c r="D77" s="29"/>
      <c r="E77" s="30"/>
      <c r="F77" s="30"/>
      <c r="G77" s="57">
        <f>SUM(G73:G76)</f>
        <v>391739053.87000006</v>
      </c>
      <c r="H77" s="30"/>
      <c r="I77" s="30"/>
      <c r="J77" s="30"/>
      <c r="K77" s="58">
        <f>SUM(K73:K76)</f>
        <v>381001227</v>
      </c>
      <c r="L77" s="27"/>
      <c r="M77" s="28"/>
      <c r="N77" s="29"/>
      <c r="O77" s="29"/>
      <c r="P77" s="41"/>
      <c r="Q77" s="55">
        <f>SUM(Q73:Q76)</f>
        <v>391739053.87000006</v>
      </c>
      <c r="R77" s="41"/>
      <c r="S77" s="56">
        <f>SUM(S73:S76)</f>
        <v>381001227</v>
      </c>
    </row>
    <row r="78" spans="1:19" ht="10.5" customHeight="1" thickTop="1">
      <c r="A78" s="27" t="s">
        <v>135</v>
      </c>
      <c r="B78" s="28"/>
      <c r="C78" s="28"/>
      <c r="D78" s="29"/>
      <c r="E78" s="30"/>
      <c r="F78" s="30"/>
      <c r="G78" s="59"/>
      <c r="H78" s="59"/>
      <c r="I78" s="30"/>
      <c r="J78" s="30"/>
      <c r="K78" s="60"/>
      <c r="L78" s="27"/>
      <c r="M78" s="28"/>
      <c r="N78" s="29"/>
      <c r="O78" s="29"/>
      <c r="P78" s="41"/>
      <c r="Q78" s="41"/>
      <c r="R78" s="41"/>
      <c r="S78" s="42"/>
    </row>
    <row r="79" spans="1:19" ht="37.5" customHeight="1">
      <c r="A79" s="18"/>
      <c r="B79" s="19"/>
      <c r="C79" s="154" t="s">
        <v>136</v>
      </c>
      <c r="D79" s="155"/>
      <c r="E79" s="155"/>
      <c r="F79" s="155"/>
      <c r="G79" s="155"/>
      <c r="H79" s="155"/>
      <c r="I79" s="155"/>
      <c r="J79" s="155"/>
      <c r="K79" s="155"/>
      <c r="L79" s="20"/>
      <c r="M79" s="19"/>
      <c r="N79" s="20"/>
      <c r="O79" s="20"/>
      <c r="P79" s="25"/>
      <c r="Q79" s="25"/>
      <c r="R79" s="25"/>
      <c r="S79" s="26"/>
    </row>
    <row r="80" spans="1:19" ht="10.5" customHeight="1">
      <c r="A80" s="27"/>
      <c r="B80" s="28"/>
      <c r="C80" s="156" t="s">
        <v>137</v>
      </c>
      <c r="D80" s="157"/>
      <c r="E80" s="157"/>
      <c r="F80" s="157"/>
      <c r="G80" s="157"/>
      <c r="H80" s="157"/>
      <c r="I80" s="157"/>
      <c r="J80" s="157"/>
      <c r="K80" s="157"/>
      <c r="L80" s="29"/>
      <c r="M80" s="28"/>
      <c r="N80" s="29"/>
      <c r="O80" s="29"/>
      <c r="P80" s="41"/>
      <c r="Q80" s="41"/>
      <c r="R80" s="41"/>
      <c r="S80" s="42"/>
    </row>
    <row r="81" spans="1:19" ht="10.5" customHeight="1">
      <c r="A81" s="27"/>
      <c r="B81" s="28"/>
      <c r="C81" s="28" t="s">
        <v>138</v>
      </c>
      <c r="D81" s="29"/>
      <c r="E81" s="30"/>
      <c r="F81" s="30"/>
      <c r="G81" s="30"/>
      <c r="H81" s="30"/>
      <c r="I81" s="30"/>
      <c r="J81" s="30"/>
      <c r="K81" s="30"/>
      <c r="L81" s="29"/>
      <c r="M81" s="28"/>
      <c r="N81" s="43"/>
      <c r="O81" s="29"/>
      <c r="P81" s="41"/>
      <c r="Q81" s="41"/>
      <c r="R81" s="41"/>
      <c r="S81" s="42"/>
    </row>
    <row r="82" spans="1:19" ht="23.25" customHeight="1">
      <c r="A82" s="93"/>
      <c r="B82" s="15"/>
      <c r="C82" s="15"/>
      <c r="D82" s="14"/>
      <c r="E82" s="16"/>
      <c r="F82" s="16"/>
      <c r="G82" s="16"/>
      <c r="H82" s="16"/>
      <c r="I82" s="16"/>
      <c r="J82" s="16"/>
      <c r="K82" s="16"/>
      <c r="L82" s="14"/>
      <c r="M82" s="15"/>
      <c r="N82" s="14"/>
      <c r="O82" s="14"/>
      <c r="P82" s="17"/>
      <c r="Q82" s="17"/>
      <c r="R82" s="17"/>
      <c r="S82" s="94"/>
    </row>
    <row r="83" spans="1:19" ht="10.5" customHeight="1">
      <c r="A83" s="158" t="s">
        <v>139</v>
      </c>
      <c r="B83" s="158"/>
      <c r="C83" s="158"/>
      <c r="D83" s="158"/>
      <c r="E83" s="158"/>
      <c r="F83" s="158"/>
      <c r="G83" s="158"/>
      <c r="H83" s="158"/>
      <c r="I83" s="158"/>
      <c r="J83" s="158"/>
      <c r="K83" s="159"/>
      <c r="L83" s="27"/>
      <c r="P83" s="96" t="s">
        <v>140</v>
      </c>
      <c r="S83" s="26"/>
    </row>
    <row r="84" spans="1:19" ht="19.5" customHeight="1">
      <c r="A84" s="160" t="s">
        <v>141</v>
      </c>
      <c r="B84" s="160"/>
      <c r="C84" s="160"/>
      <c r="D84" s="160"/>
      <c r="E84" s="160"/>
      <c r="F84" s="160"/>
      <c r="G84" s="160"/>
      <c r="H84" s="160"/>
      <c r="I84" s="160"/>
      <c r="J84" s="160"/>
      <c r="K84" s="161"/>
      <c r="L84" s="27"/>
      <c r="P84" s="17"/>
      <c r="Q84" s="17"/>
      <c r="S84" s="94"/>
    </row>
    <row r="85" spans="1:19" ht="21.75" customHeight="1">
      <c r="A85" s="18"/>
      <c r="B85" s="19"/>
      <c r="C85" s="19"/>
      <c r="D85" s="20"/>
      <c r="E85" s="21" t="s">
        <v>5</v>
      </c>
      <c r="F85" s="22"/>
      <c r="G85" s="22"/>
      <c r="H85" s="22"/>
      <c r="I85" s="21" t="s">
        <v>6</v>
      </c>
      <c r="J85" s="23"/>
      <c r="K85" s="23"/>
      <c r="L85" s="18"/>
      <c r="M85" s="19"/>
      <c r="N85" s="20"/>
      <c r="O85" s="20"/>
      <c r="P85" s="162" t="s">
        <v>5</v>
      </c>
      <c r="Q85" s="163"/>
      <c r="R85" s="164" t="s">
        <v>6</v>
      </c>
      <c r="S85" s="165"/>
    </row>
    <row r="86" spans="1:19" ht="12">
      <c r="A86" s="27"/>
      <c r="B86" s="28"/>
      <c r="C86" s="28"/>
      <c r="D86" s="29"/>
      <c r="E86" s="30"/>
      <c r="F86" s="98"/>
      <c r="G86" s="99"/>
      <c r="H86" s="30"/>
      <c r="I86" s="30"/>
      <c r="J86" s="98"/>
      <c r="K86" s="99"/>
      <c r="L86" s="27"/>
      <c r="M86" s="28"/>
      <c r="N86" s="29"/>
      <c r="O86" s="29"/>
      <c r="P86" s="98"/>
      <c r="Q86" s="99"/>
      <c r="R86" s="98"/>
      <c r="S86" s="100"/>
    </row>
    <row r="87" spans="1:19" ht="11.25" customHeight="1">
      <c r="A87" s="101" t="s">
        <v>20</v>
      </c>
      <c r="B87" s="61" t="s">
        <v>142</v>
      </c>
      <c r="C87" s="28"/>
      <c r="D87" s="29"/>
      <c r="E87" s="30"/>
      <c r="F87" s="166"/>
      <c r="G87" s="167"/>
      <c r="H87" s="30"/>
      <c r="I87" s="30"/>
      <c r="J87" s="166"/>
      <c r="K87" s="167"/>
      <c r="L87" s="27"/>
      <c r="M87" s="28"/>
      <c r="N87" s="29"/>
      <c r="O87" s="29"/>
      <c r="P87" s="166"/>
      <c r="Q87" s="167"/>
      <c r="R87" s="166"/>
      <c r="S87" s="168"/>
    </row>
    <row r="88" spans="1:19" ht="10.5" customHeight="1">
      <c r="A88" s="27"/>
      <c r="B88" s="28" t="s">
        <v>143</v>
      </c>
      <c r="C88" s="28"/>
      <c r="D88" s="29"/>
      <c r="E88" s="30"/>
      <c r="F88" s="30"/>
      <c r="G88" s="30">
        <v>1508807748.27</v>
      </c>
      <c r="H88" s="30"/>
      <c r="I88" s="30"/>
      <c r="J88" s="30"/>
      <c r="K88" s="30">
        <v>1669220898.18</v>
      </c>
      <c r="L88" s="101"/>
      <c r="M88" s="28" t="s">
        <v>144</v>
      </c>
      <c r="N88" s="29"/>
      <c r="O88" s="29"/>
      <c r="P88" s="41"/>
      <c r="Q88" s="41">
        <v>95017996.43</v>
      </c>
      <c r="R88" s="41"/>
      <c r="S88" s="42">
        <v>126641209.63</v>
      </c>
    </row>
    <row r="89" spans="1:19" ht="10.5" customHeight="1">
      <c r="A89" s="27"/>
      <c r="B89" s="61" t="s">
        <v>145</v>
      </c>
      <c r="C89" s="28"/>
      <c r="D89" s="28" t="s">
        <v>146</v>
      </c>
      <c r="E89" s="30"/>
      <c r="F89" s="30"/>
      <c r="G89" s="16">
        <v>1392941682.02</v>
      </c>
      <c r="H89" s="65"/>
      <c r="I89" s="30"/>
      <c r="J89" s="30"/>
      <c r="K89" s="16">
        <v>1486191181.14</v>
      </c>
      <c r="L89" s="27"/>
      <c r="M89" s="28" t="s">
        <v>147</v>
      </c>
      <c r="N89" s="29"/>
      <c r="O89" s="29"/>
      <c r="P89" s="41"/>
      <c r="Q89" s="41">
        <v>13641196.87</v>
      </c>
      <c r="R89" s="41"/>
      <c r="S89" s="42">
        <v>2214632.71</v>
      </c>
    </row>
    <row r="90" spans="1:19" ht="10.5" customHeight="1">
      <c r="A90" s="27"/>
      <c r="B90" s="28" t="s">
        <v>148</v>
      </c>
      <c r="C90" s="28"/>
      <c r="D90" s="29"/>
      <c r="E90" s="30"/>
      <c r="F90" s="30"/>
      <c r="G90" s="30">
        <f>G88-G89</f>
        <v>115866066.25</v>
      </c>
      <c r="H90" s="30"/>
      <c r="I90" s="30"/>
      <c r="J90" s="30"/>
      <c r="K90" s="30">
        <v>183029717.03999996</v>
      </c>
      <c r="L90" s="27"/>
      <c r="M90" s="28" t="s">
        <v>149</v>
      </c>
      <c r="N90" s="29"/>
      <c r="O90" s="29"/>
      <c r="P90" s="41"/>
      <c r="Q90" s="17">
        <v>0</v>
      </c>
      <c r="R90" s="41"/>
      <c r="S90" s="94">
        <v>-616127.8</v>
      </c>
    </row>
    <row r="91" spans="1:19" ht="10.5" customHeight="1">
      <c r="A91" s="27"/>
      <c r="B91" s="61" t="s">
        <v>150</v>
      </c>
      <c r="C91" s="28"/>
      <c r="D91" s="29" t="s">
        <v>151</v>
      </c>
      <c r="E91" s="30"/>
      <c r="F91" s="30"/>
      <c r="G91" s="16">
        <v>7431217.98</v>
      </c>
      <c r="H91" s="30"/>
      <c r="I91" s="30"/>
      <c r="J91" s="30"/>
      <c r="K91" s="16">
        <v>7625955.04</v>
      </c>
      <c r="L91" s="27"/>
      <c r="M91" s="28" t="s">
        <v>152</v>
      </c>
      <c r="N91" s="29"/>
      <c r="O91" s="29"/>
      <c r="P91" s="41"/>
      <c r="Q91" s="41">
        <f>SUM(Q88:Q90)</f>
        <v>108659193.30000001</v>
      </c>
      <c r="R91" s="41"/>
      <c r="S91" s="42">
        <f>SUM(S88:S90)</f>
        <v>128239714.53999999</v>
      </c>
    </row>
    <row r="92" spans="1:19" ht="10.5" customHeight="1">
      <c r="A92" s="27"/>
      <c r="B92" s="28"/>
      <c r="C92" s="28"/>
      <c r="D92" s="29" t="s">
        <v>152</v>
      </c>
      <c r="E92" s="30"/>
      <c r="F92" s="30"/>
      <c r="G92" s="30">
        <f>SUM(G90:G91)</f>
        <v>123297284.23</v>
      </c>
      <c r="H92" s="30"/>
      <c r="I92" s="30"/>
      <c r="J92" s="30"/>
      <c r="K92" s="30">
        <f>SUM(K90:K91)</f>
        <v>190655672.07999995</v>
      </c>
      <c r="L92" s="27"/>
      <c r="M92" s="28"/>
      <c r="N92" s="29"/>
      <c r="O92" s="29"/>
      <c r="P92" s="41"/>
      <c r="Q92" s="41"/>
      <c r="R92" s="41"/>
      <c r="S92" s="42"/>
    </row>
    <row r="93" spans="1:19" ht="10.5" customHeight="1">
      <c r="A93" s="27"/>
      <c r="B93" s="61" t="s">
        <v>145</v>
      </c>
      <c r="C93" s="28"/>
      <c r="D93" s="28" t="s">
        <v>153</v>
      </c>
      <c r="E93" s="30"/>
      <c r="F93" s="30">
        <v>17069405.49</v>
      </c>
      <c r="G93" s="30"/>
      <c r="H93" s="30"/>
      <c r="I93" s="30"/>
      <c r="J93" s="30">
        <v>16166421.31</v>
      </c>
      <c r="K93" s="30"/>
      <c r="L93" s="27"/>
      <c r="M93" s="61" t="s">
        <v>145</v>
      </c>
      <c r="N93" s="29"/>
      <c r="O93" s="29"/>
      <c r="P93" s="41"/>
      <c r="Q93" s="41"/>
      <c r="R93" s="41"/>
      <c r="S93" s="42"/>
    </row>
    <row r="94" spans="1:19" ht="10.5" customHeight="1">
      <c r="A94" s="27"/>
      <c r="B94" s="28"/>
      <c r="C94" s="28"/>
      <c r="D94" s="29" t="s">
        <v>154</v>
      </c>
      <c r="E94" s="30"/>
      <c r="F94" s="16">
        <v>11586619.09</v>
      </c>
      <c r="G94" s="16">
        <f>SUM(F93:F94)</f>
        <v>28656024.58</v>
      </c>
      <c r="H94" s="30"/>
      <c r="I94" s="30"/>
      <c r="J94" s="16">
        <v>10371704.68</v>
      </c>
      <c r="K94" s="16">
        <f>SUM(J93:J94)</f>
        <v>26538125.990000002</v>
      </c>
      <c r="L94" s="27"/>
      <c r="M94" s="28" t="s">
        <v>26</v>
      </c>
      <c r="N94" s="29" t="s">
        <v>155</v>
      </c>
      <c r="O94" s="29"/>
      <c r="P94" s="41">
        <v>33235291.69</v>
      </c>
      <c r="Q94" s="41"/>
      <c r="R94" s="41">
        <v>43361810.39</v>
      </c>
      <c r="S94" s="42"/>
    </row>
    <row r="95" spans="1:19" ht="10.5" customHeight="1">
      <c r="A95" s="27"/>
      <c r="B95" s="28" t="s">
        <v>156</v>
      </c>
      <c r="C95" s="28"/>
      <c r="D95" s="29"/>
      <c r="E95" s="30"/>
      <c r="F95" s="30"/>
      <c r="G95" s="30">
        <f>G92-G94</f>
        <v>94641259.65</v>
      </c>
      <c r="H95" s="30"/>
      <c r="I95" s="30"/>
      <c r="J95" s="30"/>
      <c r="K95" s="30">
        <f>K92-K94</f>
        <v>164117546.08999994</v>
      </c>
      <c r="L95" s="27"/>
      <c r="M95" s="43" t="s">
        <v>18</v>
      </c>
      <c r="N95" s="29" t="s">
        <v>157</v>
      </c>
      <c r="O95" s="29"/>
      <c r="P95" s="17">
        <v>234408.6</v>
      </c>
      <c r="Q95" s="70">
        <f>SUM(P94:P95)</f>
        <v>33469700.290000003</v>
      </c>
      <c r="R95" s="17">
        <v>177327.4</v>
      </c>
      <c r="S95" s="71">
        <f>SUM(R94:R95)</f>
        <v>43539137.79</v>
      </c>
    </row>
    <row r="96" spans="1:19" ht="10.5" customHeight="1" thickBot="1">
      <c r="A96" s="27"/>
      <c r="B96" s="61" t="s">
        <v>150</v>
      </c>
      <c r="C96" s="28"/>
      <c r="D96" s="29"/>
      <c r="E96" s="30"/>
      <c r="F96" s="30"/>
      <c r="G96" s="30"/>
      <c r="H96" s="30"/>
      <c r="I96" s="30"/>
      <c r="J96" s="30"/>
      <c r="K96" s="30"/>
      <c r="L96" s="27"/>
      <c r="M96" s="28" t="s">
        <v>158</v>
      </c>
      <c r="N96" s="29"/>
      <c r="O96" s="29"/>
      <c r="P96" s="41"/>
      <c r="Q96" s="55">
        <f>+Q91-Q95</f>
        <v>75189493.01</v>
      </c>
      <c r="R96" s="41"/>
      <c r="S96" s="56">
        <f>+S91-S95</f>
        <v>84700576.75</v>
      </c>
    </row>
    <row r="97" spans="1:19" ht="10.5" customHeight="1" thickTop="1">
      <c r="A97" s="27"/>
      <c r="B97" s="43" t="s">
        <v>18</v>
      </c>
      <c r="C97" s="28" t="s">
        <v>159</v>
      </c>
      <c r="D97" s="29"/>
      <c r="E97" s="30"/>
      <c r="F97" s="30">
        <v>62981.39</v>
      </c>
      <c r="G97" s="30"/>
      <c r="H97" s="30"/>
      <c r="I97" s="30"/>
      <c r="J97" s="30">
        <v>0</v>
      </c>
      <c r="K97" s="30"/>
      <c r="L97" s="27"/>
      <c r="M97" s="29"/>
      <c r="N97" s="29"/>
      <c r="O97" s="29"/>
      <c r="P97" s="41"/>
      <c r="Q97" s="41"/>
      <c r="R97" s="41"/>
      <c r="S97" s="42"/>
    </row>
    <row r="98" spans="1:19" ht="10.5" customHeight="1">
      <c r="A98" s="27"/>
      <c r="B98" s="43" t="s">
        <v>24</v>
      </c>
      <c r="C98" s="28" t="s">
        <v>160</v>
      </c>
      <c r="D98" s="29"/>
      <c r="E98" s="30"/>
      <c r="F98" s="30">
        <v>2964110.76</v>
      </c>
      <c r="G98" s="30"/>
      <c r="H98" s="30"/>
      <c r="I98" s="30"/>
      <c r="J98" s="30">
        <v>8194042.71</v>
      </c>
      <c r="K98" s="30"/>
      <c r="L98" s="27"/>
      <c r="M98" s="28"/>
      <c r="N98" s="29"/>
      <c r="O98" s="29"/>
      <c r="P98" s="41"/>
      <c r="Q98" s="41"/>
      <c r="R98" s="41"/>
      <c r="S98" s="42"/>
    </row>
    <row r="99" spans="1:19" ht="10.5" customHeight="1">
      <c r="A99" s="27"/>
      <c r="B99" s="61" t="s">
        <v>145</v>
      </c>
      <c r="C99" s="28"/>
      <c r="D99" s="29"/>
      <c r="E99" s="30"/>
      <c r="F99" s="30"/>
      <c r="G99" s="30"/>
      <c r="H99" s="30"/>
      <c r="I99" s="30"/>
      <c r="J99" s="30"/>
      <c r="K99" s="30"/>
      <c r="L99" s="27"/>
      <c r="M99" s="61" t="s">
        <v>161</v>
      </c>
      <c r="N99" s="29"/>
      <c r="O99" s="29"/>
      <c r="P99" s="41"/>
      <c r="Q99" s="41"/>
      <c r="R99" s="41"/>
      <c r="S99" s="42"/>
    </row>
    <row r="100" spans="1:19" ht="10.5" customHeight="1">
      <c r="A100" s="27"/>
      <c r="B100" s="43" t="s">
        <v>36</v>
      </c>
      <c r="C100" s="28" t="s">
        <v>162</v>
      </c>
      <c r="D100" s="29"/>
      <c r="E100" s="30"/>
      <c r="F100" s="65">
        <v>12973233.01</v>
      </c>
      <c r="G100" s="65">
        <f>F97+F98-F100</f>
        <v>-9946140.86</v>
      </c>
      <c r="H100" s="65"/>
      <c r="I100" s="30"/>
      <c r="J100" s="102">
        <v>23907314.52</v>
      </c>
      <c r="K100" s="102">
        <f>J97+J98-J100</f>
        <v>-15713271.809999999</v>
      </c>
      <c r="L100" s="27"/>
      <c r="M100" s="28"/>
      <c r="N100" s="43" t="s">
        <v>26</v>
      </c>
      <c r="O100" s="29" t="s">
        <v>43</v>
      </c>
      <c r="P100" s="41"/>
      <c r="Q100" s="41">
        <v>3080466.6</v>
      </c>
      <c r="R100" s="41"/>
      <c r="S100" s="42">
        <v>3793916.46</v>
      </c>
    </row>
    <row r="101" spans="1:19" ht="10.5" customHeight="1">
      <c r="A101" s="27"/>
      <c r="B101" s="28" t="s">
        <v>163</v>
      </c>
      <c r="C101" s="28"/>
      <c r="D101" s="29"/>
      <c r="E101" s="30"/>
      <c r="F101" s="30"/>
      <c r="G101" s="30">
        <f>G95+G100</f>
        <v>84695118.79</v>
      </c>
      <c r="H101" s="30"/>
      <c r="I101" s="30"/>
      <c r="J101" s="30"/>
      <c r="K101" s="30">
        <f>SUM(K95:K100)</f>
        <v>148404274.27999994</v>
      </c>
      <c r="L101" s="27"/>
      <c r="M101" s="28"/>
      <c r="N101" s="43" t="s">
        <v>18</v>
      </c>
      <c r="O101" s="29" t="s">
        <v>164</v>
      </c>
      <c r="P101" s="41">
        <v>13641196.87</v>
      </c>
      <c r="Q101" s="41"/>
      <c r="R101" s="41">
        <v>2214632.72</v>
      </c>
      <c r="S101" s="42"/>
    </row>
    <row r="102" spans="1:19" ht="10.5" customHeight="1">
      <c r="A102" s="101" t="s">
        <v>165</v>
      </c>
      <c r="B102" s="61" t="s">
        <v>166</v>
      </c>
      <c r="C102" s="28"/>
      <c r="D102" s="29"/>
      <c r="E102" s="30"/>
      <c r="F102" s="30"/>
      <c r="G102" s="30"/>
      <c r="H102" s="30"/>
      <c r="I102" s="30"/>
      <c r="J102" s="30"/>
      <c r="K102" s="30"/>
      <c r="L102" s="27"/>
      <c r="M102" s="28"/>
      <c r="O102" s="29" t="s">
        <v>167</v>
      </c>
      <c r="P102" s="13">
        <v>45073782.53</v>
      </c>
      <c r="Q102" s="13">
        <f>+P101+P102</f>
        <v>58714979.4</v>
      </c>
      <c r="R102" s="13">
        <v>44740613.06</v>
      </c>
      <c r="S102" s="42">
        <f>SUM(R101:R102)</f>
        <v>46955245.78</v>
      </c>
    </row>
    <row r="103" spans="1:19" ht="10.5" customHeight="1">
      <c r="A103" s="27"/>
      <c r="B103" s="43" t="s">
        <v>26</v>
      </c>
      <c r="C103" s="28" t="s">
        <v>168</v>
      </c>
      <c r="D103" s="29"/>
      <c r="E103" s="30"/>
      <c r="F103" s="30">
        <v>43712029.44</v>
      </c>
      <c r="G103" s="30"/>
      <c r="H103" s="30"/>
      <c r="I103" s="30"/>
      <c r="J103" s="30">
        <v>76784856.63</v>
      </c>
      <c r="K103" s="30"/>
      <c r="L103" s="27"/>
      <c r="M103" s="28"/>
      <c r="N103" s="43" t="s">
        <v>48</v>
      </c>
      <c r="O103" s="29" t="s">
        <v>169</v>
      </c>
      <c r="P103" s="41"/>
      <c r="Q103" s="41">
        <v>0</v>
      </c>
      <c r="R103" s="41"/>
      <c r="S103" s="42">
        <v>2006676.45</v>
      </c>
    </row>
    <row r="104" spans="1:19" ht="10.5" customHeight="1">
      <c r="A104" s="27"/>
      <c r="B104" s="43" t="s">
        <v>18</v>
      </c>
      <c r="C104" s="28" t="s">
        <v>170</v>
      </c>
      <c r="D104" s="29"/>
      <c r="E104" s="30"/>
      <c r="F104" s="16">
        <v>40906.78</v>
      </c>
      <c r="G104" s="30"/>
      <c r="H104" s="30"/>
      <c r="I104" s="30"/>
      <c r="J104" s="102">
        <v>86344.34</v>
      </c>
      <c r="K104" s="30"/>
      <c r="L104" s="27"/>
      <c r="M104" s="28"/>
      <c r="N104" s="2" t="s">
        <v>171</v>
      </c>
      <c r="O104" s="2" t="s">
        <v>172</v>
      </c>
      <c r="Q104" s="13">
        <v>0</v>
      </c>
      <c r="S104" s="42">
        <v>18178209.83</v>
      </c>
    </row>
    <row r="105" spans="1:19" ht="10.5" customHeight="1">
      <c r="A105" s="27"/>
      <c r="B105" s="43"/>
      <c r="C105" s="28"/>
      <c r="D105" s="29"/>
      <c r="E105" s="30"/>
      <c r="F105" s="30">
        <f>SUM(F103:F104)</f>
        <v>43752936.22</v>
      </c>
      <c r="G105" s="30"/>
      <c r="H105" s="30"/>
      <c r="I105" s="30"/>
      <c r="J105" s="30">
        <f>SUM(J103:J104)</f>
        <v>76871200.97</v>
      </c>
      <c r="K105" s="30"/>
      <c r="L105" s="27"/>
      <c r="M105" s="28"/>
      <c r="N105" s="43" t="s">
        <v>173</v>
      </c>
      <c r="O105" s="29" t="s">
        <v>174</v>
      </c>
      <c r="P105" s="41"/>
      <c r="Q105" s="41">
        <v>59420.43</v>
      </c>
      <c r="R105" s="41"/>
      <c r="S105" s="42">
        <v>125331.36</v>
      </c>
    </row>
    <row r="106" spans="1:20" ht="10.5" customHeight="1">
      <c r="A106" s="27"/>
      <c r="B106" s="61" t="s">
        <v>145</v>
      </c>
      <c r="C106" s="28"/>
      <c r="D106" s="29"/>
      <c r="E106" s="30"/>
      <c r="F106" s="30"/>
      <c r="G106" s="30"/>
      <c r="H106" s="30"/>
      <c r="I106" s="30"/>
      <c r="J106" s="30"/>
      <c r="K106" s="30"/>
      <c r="L106" s="27"/>
      <c r="M106" s="28"/>
      <c r="N106" s="43" t="s">
        <v>53</v>
      </c>
      <c r="O106" s="2" t="s">
        <v>175</v>
      </c>
      <c r="Q106" s="13">
        <v>201000</v>
      </c>
      <c r="S106" s="42">
        <v>0</v>
      </c>
      <c r="T106" s="103"/>
    </row>
    <row r="107" spans="1:20" ht="10.5" customHeight="1">
      <c r="A107" s="27"/>
      <c r="B107" s="28"/>
      <c r="C107" s="28"/>
      <c r="D107" s="28" t="s">
        <v>176</v>
      </c>
      <c r="E107" s="30">
        <v>33260592.24</v>
      </c>
      <c r="F107" s="30"/>
      <c r="G107" s="30"/>
      <c r="H107" s="30"/>
      <c r="I107" s="30">
        <v>96160528.21</v>
      </c>
      <c r="J107" s="30"/>
      <c r="K107" s="30"/>
      <c r="L107" s="27"/>
      <c r="M107" s="28"/>
      <c r="N107" s="43" t="s">
        <v>81</v>
      </c>
      <c r="O107" s="29" t="s">
        <v>58</v>
      </c>
      <c r="P107" s="41"/>
      <c r="Q107" s="70">
        <v>13133626.58</v>
      </c>
      <c r="R107" s="41"/>
      <c r="S107" s="42">
        <v>13641196.87</v>
      </c>
      <c r="T107" s="103"/>
    </row>
    <row r="108" spans="1:20" ht="10.5" customHeight="1" thickBot="1">
      <c r="A108" s="27"/>
      <c r="B108" s="28"/>
      <c r="C108" s="28"/>
      <c r="D108" s="29" t="s">
        <v>177</v>
      </c>
      <c r="E108" s="30">
        <v>169466.34</v>
      </c>
      <c r="F108" s="30"/>
      <c r="G108" s="30"/>
      <c r="H108" s="30"/>
      <c r="I108" s="30">
        <v>2204413.07</v>
      </c>
      <c r="J108" s="30"/>
      <c r="K108" s="30"/>
      <c r="L108" s="27"/>
      <c r="M108" s="28"/>
      <c r="N108" s="29"/>
      <c r="O108" s="29"/>
      <c r="P108" s="41"/>
      <c r="Q108" s="55">
        <f>SUM(Q100:Q107)</f>
        <v>75189493.01</v>
      </c>
      <c r="R108" s="41"/>
      <c r="S108" s="56">
        <f>SUM(S100:S107)</f>
        <v>84700576.75000001</v>
      </c>
      <c r="T108" s="103"/>
    </row>
    <row r="109" spans="1:20" ht="10.5" customHeight="1" thickTop="1">
      <c r="A109" s="27"/>
      <c r="B109" s="28"/>
      <c r="C109" s="28"/>
      <c r="D109" s="29" t="s">
        <v>178</v>
      </c>
      <c r="E109" s="16">
        <v>0</v>
      </c>
      <c r="F109" s="16">
        <f>SUM(E107:E109)</f>
        <v>33430058.58</v>
      </c>
      <c r="G109" s="102">
        <f>+F105-F109</f>
        <v>10322877.64</v>
      </c>
      <c r="H109" s="48"/>
      <c r="I109" s="16">
        <v>269324.34</v>
      </c>
      <c r="J109" s="102">
        <f>SUM(I107:I109)</f>
        <v>98634265.61999999</v>
      </c>
      <c r="K109" s="102">
        <f>+J105-J109</f>
        <v>-21763064.64999999</v>
      </c>
      <c r="L109" s="27"/>
      <c r="M109" s="28"/>
      <c r="N109" s="29"/>
      <c r="O109" s="29"/>
      <c r="P109" s="41"/>
      <c r="Q109" s="41"/>
      <c r="R109" s="41"/>
      <c r="S109" s="42"/>
      <c r="T109" s="103"/>
    </row>
    <row r="110" spans="1:20" ht="10.5" customHeight="1">
      <c r="A110" s="101" t="s">
        <v>179</v>
      </c>
      <c r="B110" s="28"/>
      <c r="C110" s="28"/>
      <c r="D110" s="29"/>
      <c r="E110" s="104"/>
      <c r="F110" s="65"/>
      <c r="G110" s="30">
        <f>SUM(G101:G109)</f>
        <v>95017996.43</v>
      </c>
      <c r="H110" s="30"/>
      <c r="I110" s="104"/>
      <c r="J110" s="65"/>
      <c r="K110" s="30">
        <f>SUM(K101:K109)</f>
        <v>126641209.62999995</v>
      </c>
      <c r="L110" s="27"/>
      <c r="M110" s="28"/>
      <c r="N110" s="29"/>
      <c r="O110" s="29"/>
      <c r="P110" s="41"/>
      <c r="Q110" s="41"/>
      <c r="R110" s="41"/>
      <c r="S110" s="42"/>
      <c r="T110" s="103"/>
    </row>
    <row r="111" spans="1:20" ht="10.5" customHeight="1">
      <c r="A111" s="105" t="s">
        <v>145</v>
      </c>
      <c r="B111" s="28"/>
      <c r="C111" s="28"/>
      <c r="D111" s="28" t="s">
        <v>180</v>
      </c>
      <c r="E111" s="30"/>
      <c r="F111" s="30">
        <v>23224606.41</v>
      </c>
      <c r="G111" s="65"/>
      <c r="H111" s="65"/>
      <c r="I111" s="30"/>
      <c r="J111" s="106">
        <v>15628068.7</v>
      </c>
      <c r="K111" s="65"/>
      <c r="L111" s="27"/>
      <c r="M111" s="28"/>
      <c r="N111" s="29"/>
      <c r="O111" s="29"/>
      <c r="P111" s="41"/>
      <c r="Q111" s="41"/>
      <c r="R111" s="41"/>
      <c r="S111" s="42"/>
      <c r="T111" s="103"/>
    </row>
    <row r="112" spans="1:20" ht="10.5" customHeight="1">
      <c r="A112" s="27"/>
      <c r="B112" s="61" t="s">
        <v>145</v>
      </c>
      <c r="C112" s="28"/>
      <c r="D112" s="28" t="s">
        <v>181</v>
      </c>
      <c r="E112" s="30"/>
      <c r="F112" s="30"/>
      <c r="G112" s="30"/>
      <c r="H112" s="30"/>
      <c r="I112" s="30"/>
      <c r="J112" s="106"/>
      <c r="K112" s="30"/>
      <c r="L112" s="27"/>
      <c r="M112" s="28"/>
      <c r="N112" s="29"/>
      <c r="O112" s="29"/>
      <c r="P112" s="41"/>
      <c r="Q112" s="41"/>
      <c r="R112" s="41"/>
      <c r="S112" s="42"/>
      <c r="T112" s="103"/>
    </row>
    <row r="113" spans="1:19" ht="10.5" customHeight="1">
      <c r="A113" s="27"/>
      <c r="B113" s="28"/>
      <c r="C113" s="28"/>
      <c r="D113" s="29" t="s">
        <v>182</v>
      </c>
      <c r="E113" s="30"/>
      <c r="F113" s="102">
        <v>23224606.41</v>
      </c>
      <c r="G113" s="16">
        <v>0</v>
      </c>
      <c r="H113" s="30"/>
      <c r="I113" s="30"/>
      <c r="J113" s="107">
        <v>15628068.7</v>
      </c>
      <c r="K113" s="16">
        <f>+J111-J113</f>
        <v>0</v>
      </c>
      <c r="L113" s="27"/>
      <c r="M113" s="28"/>
      <c r="N113" s="29"/>
      <c r="O113" s="29"/>
      <c r="P113" s="41"/>
      <c r="Q113" s="41"/>
      <c r="R113" s="41"/>
      <c r="S113" s="42"/>
    </row>
    <row r="114" spans="1:19" ht="10.5" customHeight="1">
      <c r="A114" s="27"/>
      <c r="B114" s="28"/>
      <c r="C114" s="28"/>
      <c r="D114" s="29"/>
      <c r="E114" s="30"/>
      <c r="F114" s="30"/>
      <c r="G114" s="108"/>
      <c r="H114" s="108"/>
      <c r="I114" s="30"/>
      <c r="J114" s="30"/>
      <c r="K114" s="108"/>
      <c r="L114" s="27"/>
      <c r="M114" s="28"/>
      <c r="N114" s="29"/>
      <c r="O114" s="29"/>
      <c r="P114" s="41"/>
      <c r="Q114" s="41"/>
      <c r="R114" s="41"/>
      <c r="S114" s="42"/>
    </row>
    <row r="115" spans="1:19" ht="10.5" customHeight="1" thickBot="1">
      <c r="A115" s="27"/>
      <c r="B115" s="28" t="s">
        <v>183</v>
      </c>
      <c r="C115" s="109"/>
      <c r="D115" s="29"/>
      <c r="E115" s="30"/>
      <c r="F115" s="30"/>
      <c r="G115" s="52">
        <f>SUM(G110:G113)</f>
        <v>95017996.43</v>
      </c>
      <c r="H115" s="30"/>
      <c r="I115" s="30"/>
      <c r="J115" s="30"/>
      <c r="K115" s="52">
        <f>SUM(K110:K113)</f>
        <v>126641209.62999995</v>
      </c>
      <c r="L115" s="27"/>
      <c r="M115" s="28"/>
      <c r="N115" s="29"/>
      <c r="O115" s="29"/>
      <c r="P115" s="41"/>
      <c r="Q115" s="41"/>
      <c r="R115" s="41"/>
      <c r="S115" s="42"/>
    </row>
    <row r="116" spans="1:19" ht="10.5" customHeight="1" thickTop="1">
      <c r="A116" s="93"/>
      <c r="B116" s="15"/>
      <c r="C116" s="15"/>
      <c r="D116" s="14"/>
      <c r="E116" s="16"/>
      <c r="F116" s="110"/>
      <c r="G116" s="111"/>
      <c r="H116" s="111"/>
      <c r="I116" s="16"/>
      <c r="J116" s="16"/>
      <c r="K116" s="16"/>
      <c r="L116" s="93"/>
      <c r="M116" s="15"/>
      <c r="N116" s="14"/>
      <c r="O116" s="14"/>
      <c r="P116" s="17"/>
      <c r="Q116" s="17"/>
      <c r="R116" s="17"/>
      <c r="S116" s="94"/>
    </row>
    <row r="117" spans="2:11" ht="15.75" customHeight="1">
      <c r="B117" s="103"/>
      <c r="C117" s="103"/>
      <c r="D117" s="103"/>
      <c r="E117" s="112"/>
      <c r="F117" s="112" t="s">
        <v>184</v>
      </c>
      <c r="G117" s="112"/>
      <c r="H117" s="112"/>
      <c r="I117" s="112"/>
      <c r="J117" s="112"/>
      <c r="K117" s="112"/>
    </row>
    <row r="118" ht="10.5" customHeight="1">
      <c r="K118" s="30"/>
    </row>
    <row r="119" spans="3:13" ht="10.5" customHeight="1">
      <c r="C119" s="113"/>
      <c r="D119" s="113"/>
      <c r="F119" s="169"/>
      <c r="G119" s="169"/>
      <c r="H119" s="112"/>
      <c r="K119" s="112"/>
      <c r="M119" s="28"/>
    </row>
    <row r="120" spans="1:19" ht="10.5" customHeight="1">
      <c r="A120" s="113"/>
      <c r="B120" s="113"/>
      <c r="D120" s="113"/>
      <c r="I120" s="170" t="s">
        <v>185</v>
      </c>
      <c r="J120" s="170"/>
      <c r="K120" s="170"/>
      <c r="L120" s="29"/>
      <c r="N120" s="103"/>
      <c r="O120" s="103" t="s">
        <v>186</v>
      </c>
      <c r="P120" s="114"/>
      <c r="Q120" s="114"/>
      <c r="S120" s="114" t="s">
        <v>187</v>
      </c>
    </row>
    <row r="121" spans="1:19" ht="10.5" customHeight="1">
      <c r="A121" s="171" t="s">
        <v>188</v>
      </c>
      <c r="B121" s="171"/>
      <c r="C121" s="171"/>
      <c r="D121" s="171"/>
      <c r="F121" s="169" t="s">
        <v>189</v>
      </c>
      <c r="G121" s="169"/>
      <c r="H121" s="112"/>
      <c r="I121" s="170" t="s">
        <v>190</v>
      </c>
      <c r="J121" s="170"/>
      <c r="K121" s="170"/>
      <c r="L121" s="29"/>
      <c r="M121" s="171" t="s">
        <v>191</v>
      </c>
      <c r="N121" s="171"/>
      <c r="O121" s="171"/>
      <c r="P121" s="114"/>
      <c r="Q121" s="114"/>
      <c r="S121" s="114"/>
    </row>
    <row r="122" spans="2:19" ht="10.5" customHeight="1">
      <c r="B122" s="2"/>
      <c r="C122" s="2"/>
      <c r="I122" s="30"/>
      <c r="J122" s="30"/>
      <c r="K122" s="30"/>
      <c r="L122" s="29"/>
      <c r="M122" s="103"/>
      <c r="S122" s="115"/>
    </row>
    <row r="123" spans="9:19" ht="11.25" customHeight="1">
      <c r="I123" s="30"/>
      <c r="J123" s="30"/>
      <c r="K123" s="30"/>
      <c r="L123" s="29"/>
      <c r="M123" s="103"/>
      <c r="S123" s="115"/>
    </row>
    <row r="124" spans="9:19" ht="10.5" customHeight="1">
      <c r="I124" s="30"/>
      <c r="J124" s="30"/>
      <c r="K124" s="30"/>
      <c r="L124" s="29"/>
      <c r="M124" s="103"/>
      <c r="S124" s="115"/>
    </row>
    <row r="125" spans="11:19" ht="9.75" customHeight="1">
      <c r="K125" s="30"/>
      <c r="L125" s="29"/>
      <c r="M125" s="103"/>
      <c r="S125" s="115"/>
    </row>
    <row r="126" spans="2:18" ht="9.75" customHeight="1">
      <c r="B126" s="2"/>
      <c r="C126" s="2"/>
      <c r="J126" s="116"/>
      <c r="O126" s="1"/>
      <c r="P126" s="117"/>
      <c r="Q126" s="117"/>
      <c r="R126" s="117"/>
    </row>
    <row r="127" spans="3:17" ht="9.75" customHeight="1">
      <c r="C127" s="113"/>
      <c r="D127" s="113"/>
      <c r="G127" s="118"/>
      <c r="H127" s="118"/>
      <c r="J127" s="118"/>
      <c r="K127" s="118"/>
      <c r="L127" s="103"/>
      <c r="N127" s="1"/>
      <c r="O127" s="1"/>
      <c r="P127" s="117"/>
      <c r="Q127" s="117"/>
    </row>
    <row r="128" spans="1:19" ht="9.75" customHeight="1">
      <c r="A128" s="153" t="s">
        <v>192</v>
      </c>
      <c r="B128" s="153"/>
      <c r="C128" s="153"/>
      <c r="D128" s="153"/>
      <c r="F128" s="172" t="s">
        <v>193</v>
      </c>
      <c r="G128" s="172"/>
      <c r="H128" s="119"/>
      <c r="I128" s="172" t="s">
        <v>194</v>
      </c>
      <c r="J128" s="172"/>
      <c r="K128" s="172"/>
      <c r="L128" s="113"/>
      <c r="M128" s="153" t="s">
        <v>195</v>
      </c>
      <c r="N128" s="153"/>
      <c r="O128" s="153"/>
      <c r="P128" s="117"/>
      <c r="Q128" s="117"/>
      <c r="S128" s="117" t="s">
        <v>196</v>
      </c>
    </row>
    <row r="129" spans="1:19" ht="11.25" customHeight="1">
      <c r="A129" s="171" t="s">
        <v>197</v>
      </c>
      <c r="B129" s="171"/>
      <c r="C129" s="171"/>
      <c r="D129" s="171"/>
      <c r="F129" s="169" t="s">
        <v>198</v>
      </c>
      <c r="G129" s="169"/>
      <c r="H129" s="112"/>
      <c r="I129" s="169" t="s">
        <v>199</v>
      </c>
      <c r="J129" s="169"/>
      <c r="K129" s="169"/>
      <c r="L129" s="113"/>
      <c r="M129" s="171" t="s">
        <v>200</v>
      </c>
      <c r="N129" s="171"/>
      <c r="O129" s="171"/>
      <c r="P129" s="114"/>
      <c r="Q129" s="114"/>
      <c r="S129" s="114" t="s">
        <v>201</v>
      </c>
    </row>
    <row r="130" spans="6:12" ht="10.5" customHeight="1">
      <c r="F130" s="169" t="s">
        <v>202</v>
      </c>
      <c r="G130" s="169"/>
      <c r="H130" s="112"/>
      <c r="I130" s="169" t="s">
        <v>203</v>
      </c>
      <c r="J130" s="169"/>
      <c r="K130" s="169"/>
      <c r="L130" s="113"/>
    </row>
    <row r="131" ht="10.5" customHeight="1">
      <c r="L131" s="103"/>
    </row>
    <row r="132" ht="10.5" customHeight="1">
      <c r="L132" s="103"/>
    </row>
    <row r="133" ht="10.5" customHeight="1">
      <c r="L133" s="103"/>
    </row>
    <row r="134" ht="10.5" customHeight="1">
      <c r="L134" s="103"/>
    </row>
    <row r="135" ht="10.5" customHeight="1">
      <c r="L135" s="103"/>
    </row>
    <row r="136" ht="10.5" customHeight="1">
      <c r="L136" s="103"/>
    </row>
    <row r="138" ht="10.5" customHeight="1">
      <c r="L138" s="120"/>
    </row>
    <row r="139" ht="10.5" customHeight="1">
      <c r="L139" s="1"/>
    </row>
  </sheetData>
  <mergeCells count="29">
    <mergeCell ref="F130:G130"/>
    <mergeCell ref="I130:K130"/>
    <mergeCell ref="A129:D129"/>
    <mergeCell ref="F129:G129"/>
    <mergeCell ref="I129:K129"/>
    <mergeCell ref="M129:O129"/>
    <mergeCell ref="M121:O121"/>
    <mergeCell ref="A128:D128"/>
    <mergeCell ref="F128:G128"/>
    <mergeCell ref="I128:K128"/>
    <mergeCell ref="M128:O128"/>
    <mergeCell ref="F119:G119"/>
    <mergeCell ref="I120:K120"/>
    <mergeCell ref="A121:D121"/>
    <mergeCell ref="F121:G121"/>
    <mergeCell ref="I121:K121"/>
    <mergeCell ref="R85:S85"/>
    <mergeCell ref="F87:G87"/>
    <mergeCell ref="J87:K87"/>
    <mergeCell ref="P87:Q87"/>
    <mergeCell ref="R87:S87"/>
    <mergeCell ref="C80:K80"/>
    <mergeCell ref="A83:K83"/>
    <mergeCell ref="A84:K84"/>
    <mergeCell ref="P85:Q85"/>
    <mergeCell ref="A1:S1"/>
    <mergeCell ref="A2:S2"/>
    <mergeCell ref="A3:S3"/>
    <mergeCell ref="C79:K79"/>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AZ149"/>
  <sheetViews>
    <sheetView tabSelected="1" workbookViewId="0" topLeftCell="K9">
      <selection activeCell="Q16" sqref="Q16"/>
    </sheetView>
  </sheetViews>
  <sheetFormatPr defaultColWidth="9.140625" defaultRowHeight="10.5" customHeight="1"/>
  <cols>
    <col min="1" max="1" width="1.8515625" style="2" customWidth="1"/>
    <col min="2" max="2" width="6.28125" style="9" customWidth="1"/>
    <col min="3" max="3" width="2.57421875" style="9" customWidth="1"/>
    <col min="4" max="4" width="35.7109375" style="2" customWidth="1"/>
    <col min="5" max="5" width="17.421875" style="10" bestFit="1" customWidth="1"/>
    <col min="6" max="6" width="17.8515625" style="10" customWidth="1"/>
    <col min="7" max="7" width="20.7109375" style="10" customWidth="1"/>
    <col min="8" max="8" width="5.8515625" style="10" hidden="1" customWidth="1"/>
    <col min="9" max="9" width="18.7109375" style="10" bestFit="1" customWidth="1"/>
    <col min="10" max="10" width="19.7109375" style="10" bestFit="1" customWidth="1"/>
    <col min="11" max="11" width="21.28125" style="10" bestFit="1" customWidth="1"/>
    <col min="12" max="12" width="2.140625" style="2" customWidth="1"/>
    <col min="13" max="13" width="2.28125" style="9" customWidth="1"/>
    <col min="14" max="14" width="2.421875" style="2" customWidth="1"/>
    <col min="15" max="15" width="31.421875" style="2" customWidth="1"/>
    <col min="16" max="16" width="0.13671875" style="13" customWidth="1"/>
    <col min="17" max="17" width="21.7109375" style="13" customWidth="1"/>
    <col min="18" max="18" width="0.13671875" style="13" customWidth="1"/>
    <col min="19" max="19" width="24.8515625" style="13" bestFit="1" customWidth="1"/>
    <col min="20" max="16384" width="9.140625" style="2" customWidth="1"/>
  </cols>
  <sheetData>
    <row r="1" spans="1:19" ht="79.5" customHeight="1">
      <c r="A1" s="153"/>
      <c r="B1" s="153"/>
      <c r="C1" s="153"/>
      <c r="D1" s="153"/>
      <c r="E1" s="153"/>
      <c r="F1" s="153"/>
      <c r="G1" s="153"/>
      <c r="H1" s="153"/>
      <c r="I1" s="153"/>
      <c r="J1" s="153"/>
      <c r="K1" s="153"/>
      <c r="L1" s="153"/>
      <c r="M1" s="153"/>
      <c r="N1" s="153"/>
      <c r="O1" s="153"/>
      <c r="P1" s="153"/>
      <c r="Q1" s="153"/>
      <c r="R1" s="153"/>
      <c r="S1" s="153"/>
    </row>
    <row r="2" spans="1:19" ht="17.25" customHeight="1">
      <c r="A2" s="153" t="s">
        <v>0</v>
      </c>
      <c r="B2" s="153"/>
      <c r="C2" s="153"/>
      <c r="D2" s="153"/>
      <c r="E2" s="153"/>
      <c r="F2" s="153"/>
      <c r="G2" s="153"/>
      <c r="H2" s="153"/>
      <c r="I2" s="153"/>
      <c r="J2" s="153"/>
      <c r="K2" s="153"/>
      <c r="L2" s="153"/>
      <c r="M2" s="153"/>
      <c r="N2" s="153"/>
      <c r="O2" s="153"/>
      <c r="P2" s="153"/>
      <c r="Q2" s="153"/>
      <c r="R2" s="153"/>
      <c r="S2" s="153"/>
    </row>
    <row r="3" spans="1:19" ht="12.75" thickBot="1">
      <c r="A3" s="153" t="s">
        <v>204</v>
      </c>
      <c r="B3" s="153"/>
      <c r="C3" s="153"/>
      <c r="D3" s="153"/>
      <c r="E3" s="153"/>
      <c r="F3" s="153"/>
      <c r="G3" s="153"/>
      <c r="H3" s="153"/>
      <c r="I3" s="153"/>
      <c r="J3" s="153"/>
      <c r="K3" s="153"/>
      <c r="L3" s="153"/>
      <c r="M3" s="153"/>
      <c r="N3" s="153"/>
      <c r="O3" s="153"/>
      <c r="P3" s="153"/>
      <c r="Q3" s="153"/>
      <c r="R3" s="153"/>
      <c r="S3" s="153"/>
    </row>
    <row r="4" spans="1:19" ht="15.75" customHeight="1" thickBot="1">
      <c r="A4" s="3"/>
      <c r="B4" s="4"/>
      <c r="C4" s="4"/>
      <c r="D4" s="4"/>
      <c r="E4" s="5"/>
      <c r="F4" s="5"/>
      <c r="G4" s="5"/>
      <c r="H4" s="5"/>
      <c r="I4" s="5"/>
      <c r="J4" s="5"/>
      <c r="K4" s="5"/>
      <c r="L4" s="4"/>
      <c r="M4" s="4"/>
      <c r="N4" s="4"/>
      <c r="O4" s="4"/>
      <c r="P4" s="6"/>
      <c r="Q4" s="6"/>
      <c r="R4" s="6"/>
      <c r="S4" s="7" t="s">
        <v>2</v>
      </c>
    </row>
    <row r="5" spans="1:13" ht="10.5" customHeight="1">
      <c r="A5" s="8" t="s">
        <v>3</v>
      </c>
      <c r="G5" s="11"/>
      <c r="H5" s="11"/>
      <c r="L5" s="12" t="s">
        <v>4</v>
      </c>
      <c r="M5" s="12"/>
    </row>
    <row r="6" spans="1:19" ht="11.25" customHeight="1">
      <c r="A6" s="14"/>
      <c r="B6" s="15"/>
      <c r="C6" s="15"/>
      <c r="D6" s="14"/>
      <c r="E6" s="16"/>
      <c r="F6" s="16"/>
      <c r="G6" s="16"/>
      <c r="H6" s="16"/>
      <c r="I6" s="16"/>
      <c r="J6" s="16"/>
      <c r="K6" s="16"/>
      <c r="L6" s="14"/>
      <c r="M6" s="15"/>
      <c r="N6" s="14"/>
      <c r="O6" s="14"/>
      <c r="P6" s="17"/>
      <c r="Q6" s="17"/>
      <c r="R6" s="17"/>
      <c r="S6" s="17"/>
    </row>
    <row r="7" spans="1:19" ht="10.5" customHeight="1">
      <c r="A7" s="18"/>
      <c r="B7" s="19"/>
      <c r="C7" s="19"/>
      <c r="D7" s="20"/>
      <c r="E7" s="21" t="s">
        <v>5</v>
      </c>
      <c r="F7" s="22"/>
      <c r="G7" s="22"/>
      <c r="H7" s="121"/>
      <c r="I7" s="21" t="s">
        <v>6</v>
      </c>
      <c r="J7" s="23"/>
      <c r="K7" s="24"/>
      <c r="L7" s="18"/>
      <c r="M7" s="19"/>
      <c r="N7" s="20"/>
      <c r="O7" s="20"/>
      <c r="P7" s="25"/>
      <c r="Q7" s="25"/>
      <c r="R7" s="25"/>
      <c r="S7" s="26"/>
    </row>
    <row r="8" spans="1:19" ht="10.5" customHeight="1">
      <c r="A8" s="27"/>
      <c r="B8" s="28"/>
      <c r="C8" s="28"/>
      <c r="D8" s="29"/>
      <c r="E8" s="30"/>
      <c r="F8" s="30"/>
      <c r="G8" s="31" t="s">
        <v>7</v>
      </c>
      <c r="H8" s="31"/>
      <c r="I8" s="30"/>
      <c r="J8" s="30"/>
      <c r="K8" s="32" t="s">
        <v>7</v>
      </c>
      <c r="L8" s="27"/>
      <c r="M8" s="28"/>
      <c r="N8" s="29"/>
      <c r="O8" s="29"/>
      <c r="P8" s="33" t="s">
        <v>8</v>
      </c>
      <c r="Q8" s="33"/>
      <c r="R8" s="33" t="s">
        <v>8</v>
      </c>
      <c r="S8" s="34"/>
    </row>
    <row r="9" spans="1:19" ht="10.5" customHeight="1">
      <c r="A9" s="27"/>
      <c r="B9" s="28"/>
      <c r="C9" s="28"/>
      <c r="D9" s="35"/>
      <c r="E9" s="31" t="s">
        <v>9</v>
      </c>
      <c r="F9" s="36" t="s">
        <v>10</v>
      </c>
      <c r="G9" s="31" t="s">
        <v>11</v>
      </c>
      <c r="H9" s="31"/>
      <c r="I9" s="31" t="s">
        <v>9</v>
      </c>
      <c r="J9" s="36" t="s">
        <v>10</v>
      </c>
      <c r="K9" s="32" t="s">
        <v>11</v>
      </c>
      <c r="L9" s="27"/>
      <c r="M9" s="28"/>
      <c r="N9" s="29"/>
      <c r="O9" s="29"/>
      <c r="P9" s="37" t="s">
        <v>12</v>
      </c>
      <c r="Q9" s="33"/>
      <c r="R9" s="37" t="s">
        <v>13</v>
      </c>
      <c r="S9" s="34"/>
    </row>
    <row r="10" spans="1:19" ht="10.5" customHeight="1">
      <c r="A10" s="38" t="s">
        <v>14</v>
      </c>
      <c r="B10" s="39" t="s">
        <v>15</v>
      </c>
      <c r="C10" s="28"/>
      <c r="D10" s="29"/>
      <c r="E10" s="30"/>
      <c r="F10" s="30"/>
      <c r="G10" s="30"/>
      <c r="H10" s="30"/>
      <c r="I10" s="30"/>
      <c r="J10" s="30"/>
      <c r="K10" s="40"/>
      <c r="L10" s="38" t="s">
        <v>16</v>
      </c>
      <c r="M10" s="39" t="s">
        <v>17</v>
      </c>
      <c r="N10" s="29"/>
      <c r="O10" s="29"/>
      <c r="P10" s="41"/>
      <c r="Q10" s="41"/>
      <c r="R10" s="41"/>
      <c r="S10" s="42"/>
    </row>
    <row r="11" spans="1:19" ht="10.5" customHeight="1">
      <c r="A11" s="38"/>
      <c r="B11" s="122">
        <v>1</v>
      </c>
      <c r="C11" s="28" t="s">
        <v>205</v>
      </c>
      <c r="D11" s="29"/>
      <c r="E11" s="30">
        <v>2208.32</v>
      </c>
      <c r="F11" s="30">
        <v>2208.31</v>
      </c>
      <c r="G11" s="30">
        <f>+E11-F11</f>
        <v>0.010000000000218279</v>
      </c>
      <c r="H11" s="30"/>
      <c r="I11" s="30">
        <v>2208.32</v>
      </c>
      <c r="J11" s="30">
        <v>2208.31</v>
      </c>
      <c r="K11" s="40">
        <f>+I11-J11</f>
        <v>0.010000000000218279</v>
      </c>
      <c r="L11" s="27"/>
      <c r="M11" s="28" t="s">
        <v>20</v>
      </c>
      <c r="N11" s="44" t="s">
        <v>21</v>
      </c>
      <c r="O11" s="29"/>
      <c r="P11" s="41"/>
      <c r="Q11" s="41"/>
      <c r="R11" s="41"/>
      <c r="S11" s="42"/>
    </row>
    <row r="12" spans="1:19" ht="10.5" customHeight="1">
      <c r="A12" s="27"/>
      <c r="B12" s="43" t="s">
        <v>18</v>
      </c>
      <c r="C12" s="29" t="s">
        <v>19</v>
      </c>
      <c r="D12" s="29"/>
      <c r="E12" s="30"/>
      <c r="F12" s="30"/>
      <c r="G12" s="30"/>
      <c r="H12" s="30"/>
      <c r="I12" s="30"/>
      <c r="J12" s="30"/>
      <c r="K12" s="40"/>
      <c r="L12" s="27"/>
      <c r="M12" s="28"/>
      <c r="N12" s="29"/>
      <c r="O12" s="29"/>
      <c r="P12" s="41"/>
      <c r="Q12" s="41"/>
      <c r="R12" s="41"/>
      <c r="S12" s="42"/>
    </row>
    <row r="13" spans="1:19" ht="13.5" customHeight="1" thickBot="1">
      <c r="A13" s="27"/>
      <c r="B13" s="43"/>
      <c r="C13" s="29" t="s">
        <v>22</v>
      </c>
      <c r="D13" s="29"/>
      <c r="E13" s="30">
        <v>0</v>
      </c>
      <c r="F13" s="30">
        <v>0</v>
      </c>
      <c r="G13" s="30">
        <f>+E13-F13</f>
        <v>0</v>
      </c>
      <c r="H13" s="30"/>
      <c r="I13" s="30">
        <v>2345256.65</v>
      </c>
      <c r="J13" s="30">
        <v>2345256.65</v>
      </c>
      <c r="K13" s="40">
        <f>+I13-J13</f>
        <v>0</v>
      </c>
      <c r="L13" s="27"/>
      <c r="M13" s="28"/>
      <c r="N13" s="43" t="s">
        <v>26</v>
      </c>
      <c r="O13" s="29" t="s">
        <v>27</v>
      </c>
      <c r="P13" s="41"/>
      <c r="Q13" s="45">
        <v>34347316.21</v>
      </c>
      <c r="R13" s="41"/>
      <c r="S13" s="46">
        <v>32799148.94</v>
      </c>
    </row>
    <row r="14" spans="1:19" ht="13.5" customHeight="1" thickTop="1">
      <c r="A14" s="27"/>
      <c r="B14" s="43" t="s">
        <v>24</v>
      </c>
      <c r="C14" s="29" t="s">
        <v>25</v>
      </c>
      <c r="D14" s="29"/>
      <c r="E14" s="30">
        <v>7730713.77</v>
      </c>
      <c r="F14" s="30">
        <v>3812915.95</v>
      </c>
      <c r="G14" s="30">
        <f>+E14-F14</f>
        <v>3917797.8199999994</v>
      </c>
      <c r="H14" s="30"/>
      <c r="I14" s="30">
        <v>3678715.89</v>
      </c>
      <c r="J14" s="30">
        <v>2552834.1</v>
      </c>
      <c r="K14" s="40">
        <f>+I14-J14</f>
        <v>1125881.79</v>
      </c>
      <c r="L14" s="27"/>
      <c r="M14" s="28"/>
      <c r="N14" s="43"/>
      <c r="O14" s="29"/>
      <c r="P14" s="41"/>
      <c r="Q14" s="41"/>
      <c r="R14" s="41"/>
      <c r="S14" s="42"/>
    </row>
    <row r="15" spans="1:19" ht="10.5" customHeight="1" thickBot="1">
      <c r="A15" s="27"/>
      <c r="B15" s="28"/>
      <c r="C15" s="28"/>
      <c r="D15" s="29"/>
      <c r="E15" s="47">
        <f>SUM(E11:E14)</f>
        <v>7732922.09</v>
      </c>
      <c r="F15" s="47">
        <f>SUM(F11:F14)</f>
        <v>3815124.2600000002</v>
      </c>
      <c r="G15" s="47">
        <f>SUM(G11:G14)</f>
        <v>3917797.829999999</v>
      </c>
      <c r="H15" s="48"/>
      <c r="I15" s="47">
        <f>SUM(I11:I14)</f>
        <v>6026180.859999999</v>
      </c>
      <c r="J15" s="47">
        <f>SUM(J11:J14)</f>
        <v>4900299.0600000005</v>
      </c>
      <c r="K15" s="47">
        <f>SUM(K11:K14)</f>
        <v>1125881.8</v>
      </c>
      <c r="L15" s="27"/>
      <c r="M15" s="28" t="s">
        <v>30</v>
      </c>
      <c r="N15" s="29"/>
      <c r="O15" s="29" t="s">
        <v>206</v>
      </c>
      <c r="P15" s="41"/>
      <c r="Q15" s="45">
        <v>52788246.72</v>
      </c>
      <c r="R15" s="41"/>
      <c r="S15" s="46">
        <v>0</v>
      </c>
    </row>
    <row r="16" spans="1:19" ht="13.5" customHeight="1" thickTop="1">
      <c r="A16" s="38" t="s">
        <v>28</v>
      </c>
      <c r="B16" s="39" t="s">
        <v>29</v>
      </c>
      <c r="C16" s="28"/>
      <c r="D16" s="29"/>
      <c r="E16" s="30"/>
      <c r="F16" s="30"/>
      <c r="G16" s="30"/>
      <c r="H16" s="30"/>
      <c r="I16" s="30"/>
      <c r="J16" s="30"/>
      <c r="K16" s="40"/>
      <c r="L16" s="27"/>
      <c r="M16" s="28"/>
      <c r="N16" s="29"/>
      <c r="O16" s="29"/>
      <c r="P16" s="41"/>
      <c r="Q16" s="41"/>
      <c r="R16" s="41"/>
      <c r="S16" s="42"/>
    </row>
    <row r="17" spans="1:19" s="4" customFormat="1" ht="12">
      <c r="A17" s="38"/>
      <c r="B17" s="28" t="s">
        <v>20</v>
      </c>
      <c r="C17" s="44" t="s">
        <v>32</v>
      </c>
      <c r="D17" s="29"/>
      <c r="E17" s="30"/>
      <c r="F17" s="30"/>
      <c r="G17" s="30"/>
      <c r="H17" s="30"/>
      <c r="I17" s="30"/>
      <c r="J17" s="30"/>
      <c r="K17" s="40"/>
      <c r="L17" s="27"/>
      <c r="M17" s="28" t="s">
        <v>33</v>
      </c>
      <c r="N17" s="44" t="s">
        <v>34</v>
      </c>
      <c r="O17" s="29"/>
      <c r="P17" s="41"/>
      <c r="Q17" s="41"/>
      <c r="R17" s="41"/>
      <c r="S17" s="42"/>
    </row>
    <row r="18" spans="1:19" ht="12.75" thickBot="1">
      <c r="A18" s="50"/>
      <c r="B18" s="51"/>
      <c r="C18" s="51" t="s">
        <v>26</v>
      </c>
      <c r="D18" s="29" t="s">
        <v>35</v>
      </c>
      <c r="E18" s="52">
        <v>1084999.49</v>
      </c>
      <c r="F18" s="52">
        <v>212725.95</v>
      </c>
      <c r="G18" s="52">
        <f>+E18-F18</f>
        <v>872273.54</v>
      </c>
      <c r="H18" s="30"/>
      <c r="I18" s="52">
        <v>271674.25</v>
      </c>
      <c r="J18" s="52">
        <v>153795.33</v>
      </c>
      <c r="K18" s="53">
        <f>+I18-J18</f>
        <v>117878.92000000001</v>
      </c>
      <c r="L18" s="27"/>
      <c r="M18" s="28"/>
      <c r="N18" s="44" t="s">
        <v>18</v>
      </c>
      <c r="O18" s="123" t="s">
        <v>207</v>
      </c>
      <c r="P18" s="124"/>
      <c r="Q18" s="124">
        <v>324990.61</v>
      </c>
      <c r="R18" s="124"/>
      <c r="S18" s="129">
        <v>324990.61</v>
      </c>
    </row>
    <row r="19" spans="1:19" ht="12.75" thickTop="1">
      <c r="A19" s="27"/>
      <c r="B19" s="28" t="s">
        <v>38</v>
      </c>
      <c r="C19" s="44" t="s">
        <v>39</v>
      </c>
      <c r="D19" s="29"/>
      <c r="E19" s="30"/>
      <c r="F19" s="30"/>
      <c r="G19" s="30"/>
      <c r="H19" s="30"/>
      <c r="I19" s="30"/>
      <c r="J19" s="30"/>
      <c r="K19" s="40"/>
      <c r="L19" s="27"/>
      <c r="M19" s="28"/>
      <c r="N19" s="43" t="s">
        <v>36</v>
      </c>
      <c r="O19" s="123" t="s">
        <v>37</v>
      </c>
      <c r="P19" s="124"/>
      <c r="Q19" s="125">
        <v>2473644.79</v>
      </c>
      <c r="R19" s="124"/>
      <c r="S19" s="177">
        <v>926181.91</v>
      </c>
    </row>
    <row r="20" spans="1:19" ht="12.75" thickBot="1">
      <c r="A20" s="27"/>
      <c r="B20" s="28"/>
      <c r="C20" s="43" t="s">
        <v>26</v>
      </c>
      <c r="D20" s="29" t="s">
        <v>42</v>
      </c>
      <c r="E20" s="30">
        <v>30885688.2</v>
      </c>
      <c r="F20" s="30">
        <v>0</v>
      </c>
      <c r="G20" s="30">
        <f aca="true" t="shared" si="0" ref="G20:G25">+E20-F20</f>
        <v>30885688.2</v>
      </c>
      <c r="H20" s="30"/>
      <c r="I20" s="30">
        <v>30602008.08</v>
      </c>
      <c r="J20" s="30">
        <v>0</v>
      </c>
      <c r="K20" s="40">
        <f aca="true" t="shared" si="1" ref="K20:K25">+I20-J20</f>
        <v>30602008.08</v>
      </c>
      <c r="L20" s="27"/>
      <c r="M20" s="28"/>
      <c r="O20" s="126"/>
      <c r="P20" s="124"/>
      <c r="Q20" s="127">
        <v>2798635.4</v>
      </c>
      <c r="R20" s="124"/>
      <c r="S20" s="128">
        <v>1251172.52</v>
      </c>
    </row>
    <row r="21" spans="1:19" ht="12.75" thickTop="1">
      <c r="A21" s="27"/>
      <c r="B21" s="28"/>
      <c r="C21" s="43" t="s">
        <v>36</v>
      </c>
      <c r="D21" s="29" t="s">
        <v>44</v>
      </c>
      <c r="E21" s="30">
        <v>26877669.22</v>
      </c>
      <c r="F21" s="30">
        <v>13399118.33</v>
      </c>
      <c r="G21" s="30">
        <f t="shared" si="0"/>
        <v>13478550.889999999</v>
      </c>
      <c r="H21" s="30"/>
      <c r="I21" s="30">
        <v>25672225.56</v>
      </c>
      <c r="J21" s="30">
        <v>12085733.13</v>
      </c>
      <c r="K21" s="40">
        <f t="shared" si="1"/>
        <v>13586492.429999998</v>
      </c>
      <c r="L21" s="54"/>
      <c r="M21" s="28" t="s">
        <v>40</v>
      </c>
      <c r="N21" s="44" t="s">
        <v>41</v>
      </c>
      <c r="O21" s="123"/>
      <c r="P21" s="124"/>
      <c r="Q21" s="124"/>
      <c r="R21" s="124"/>
      <c r="S21" s="129"/>
    </row>
    <row r="22" spans="1:19" ht="12">
      <c r="A22" s="27"/>
      <c r="B22" s="28"/>
      <c r="C22" s="43" t="s">
        <v>24</v>
      </c>
      <c r="D22" s="29" t="s">
        <v>46</v>
      </c>
      <c r="E22" s="30">
        <v>262533597.93</v>
      </c>
      <c r="F22" s="30">
        <v>153889222.01</v>
      </c>
      <c r="G22" s="30">
        <f t="shared" si="0"/>
        <v>108644375.92000002</v>
      </c>
      <c r="H22" s="30"/>
      <c r="I22" s="30">
        <v>255830534.87</v>
      </c>
      <c r="J22" s="30">
        <v>132545472.17</v>
      </c>
      <c r="K22" s="40">
        <f t="shared" si="1"/>
        <v>123285062.7</v>
      </c>
      <c r="L22" s="27"/>
      <c r="M22" s="28"/>
      <c r="N22" s="43" t="s">
        <v>26</v>
      </c>
      <c r="O22" s="123" t="s">
        <v>43</v>
      </c>
      <c r="P22" s="124"/>
      <c r="Q22" s="124">
        <v>13555816.99</v>
      </c>
      <c r="R22" s="124"/>
      <c r="S22" s="129">
        <v>10298844.48</v>
      </c>
    </row>
    <row r="23" spans="1:19" ht="12">
      <c r="A23" s="27"/>
      <c r="B23" s="28"/>
      <c r="C23" s="43" t="s">
        <v>48</v>
      </c>
      <c r="D23" s="29" t="s">
        <v>49</v>
      </c>
      <c r="E23" s="30">
        <v>3974422.77</v>
      </c>
      <c r="F23" s="30">
        <v>2747456.81</v>
      </c>
      <c r="G23" s="30">
        <f t="shared" si="0"/>
        <v>1226965.96</v>
      </c>
      <c r="H23" s="30"/>
      <c r="I23" s="30">
        <v>3804932.61</v>
      </c>
      <c r="J23" s="30">
        <v>2447848.64</v>
      </c>
      <c r="K23" s="40">
        <f t="shared" si="1"/>
        <v>1357083.9699999997</v>
      </c>
      <c r="L23" s="27"/>
      <c r="M23" s="28"/>
      <c r="N23" s="43" t="s">
        <v>36</v>
      </c>
      <c r="O23" s="123" t="s">
        <v>45</v>
      </c>
      <c r="P23" s="124"/>
      <c r="Q23" s="124">
        <v>2006676.45</v>
      </c>
      <c r="R23" s="124"/>
      <c r="S23" s="129">
        <v>2006676.45</v>
      </c>
    </row>
    <row r="24" spans="1:19" ht="12">
      <c r="A24" s="27"/>
      <c r="B24" s="28"/>
      <c r="C24" s="43" t="s">
        <v>51</v>
      </c>
      <c r="D24" s="29" t="s">
        <v>52</v>
      </c>
      <c r="E24" s="30">
        <v>10496497.29</v>
      </c>
      <c r="F24" s="30">
        <v>6635065.56</v>
      </c>
      <c r="G24" s="30">
        <f t="shared" si="0"/>
        <v>3861431.7299999995</v>
      </c>
      <c r="H24" s="30"/>
      <c r="I24" s="30">
        <v>8532591.09</v>
      </c>
      <c r="J24" s="30">
        <v>5142779.42</v>
      </c>
      <c r="K24" s="40">
        <f t="shared" si="1"/>
        <v>3389811.67</v>
      </c>
      <c r="L24" s="27"/>
      <c r="M24" s="28"/>
      <c r="N24" s="43" t="s">
        <v>24</v>
      </c>
      <c r="O24" s="123" t="s">
        <v>47</v>
      </c>
      <c r="P24" s="124"/>
      <c r="Q24" s="124">
        <v>2948679.82</v>
      </c>
      <c r="R24" s="124"/>
      <c r="S24" s="129">
        <v>2948679.82</v>
      </c>
    </row>
    <row r="25" spans="1:19" ht="12">
      <c r="A25" s="27"/>
      <c r="B25" s="28"/>
      <c r="C25" s="43" t="s">
        <v>53</v>
      </c>
      <c r="D25" s="29" t="s">
        <v>54</v>
      </c>
      <c r="E25" s="30">
        <v>53235129.48</v>
      </c>
      <c r="F25" s="30">
        <v>0</v>
      </c>
      <c r="G25" s="30">
        <f t="shared" si="0"/>
        <v>53235129.48</v>
      </c>
      <c r="H25" s="30"/>
      <c r="I25" s="30">
        <v>27783915.41</v>
      </c>
      <c r="J25" s="30">
        <v>0</v>
      </c>
      <c r="K25" s="40">
        <f t="shared" si="1"/>
        <v>27783915.41</v>
      </c>
      <c r="L25" s="27"/>
      <c r="M25" s="28"/>
      <c r="N25" s="43" t="s">
        <v>208</v>
      </c>
      <c r="O25" s="123" t="s">
        <v>209</v>
      </c>
      <c r="P25" s="124"/>
      <c r="Q25" s="124">
        <v>298773.06</v>
      </c>
      <c r="R25" s="124"/>
      <c r="S25" s="129">
        <v>298773.06</v>
      </c>
    </row>
    <row r="26" spans="1:19" ht="12.75" thickBot="1">
      <c r="A26" s="27"/>
      <c r="B26" s="28" t="s">
        <v>55</v>
      </c>
      <c r="C26" s="28"/>
      <c r="D26" s="29"/>
      <c r="E26" s="57">
        <f>SUM(E20:E25)</f>
        <v>388003004.89000005</v>
      </c>
      <c r="F26" s="57">
        <f>SUM(F20:F25)</f>
        <v>176670862.71</v>
      </c>
      <c r="G26" s="57">
        <f>SUM(G20:G25)</f>
        <v>211332142.18</v>
      </c>
      <c r="H26" s="30"/>
      <c r="I26" s="57">
        <f>SUM(I20:I25)</f>
        <v>352226207.62</v>
      </c>
      <c r="J26" s="57">
        <f>SUM(J20:J25)</f>
        <v>152221833.35999998</v>
      </c>
      <c r="K26" s="58">
        <f>SUM(K20:K25)</f>
        <v>200004374.26</v>
      </c>
      <c r="L26" s="27"/>
      <c r="M26" s="28"/>
      <c r="N26" s="43" t="s">
        <v>48</v>
      </c>
      <c r="O26" s="123" t="s">
        <v>50</v>
      </c>
      <c r="P26" s="124"/>
      <c r="Q26" s="124">
        <v>38363387.13</v>
      </c>
      <c r="R26" s="124"/>
      <c r="S26" s="129">
        <v>36955103.07</v>
      </c>
    </row>
    <row r="27" spans="1:19" ht="13.5" thickBot="1" thickTop="1">
      <c r="A27" s="27"/>
      <c r="B27" s="28"/>
      <c r="C27" s="28"/>
      <c r="D27" s="29"/>
      <c r="E27" s="59"/>
      <c r="F27" s="59"/>
      <c r="G27" s="59"/>
      <c r="H27" s="59"/>
      <c r="I27" s="59"/>
      <c r="J27" s="59"/>
      <c r="K27" s="60"/>
      <c r="L27" s="27"/>
      <c r="M27" s="28"/>
      <c r="N27" s="29"/>
      <c r="O27" s="123"/>
      <c r="P27" s="124"/>
      <c r="Q27" s="130">
        <f>SUM(Q22:Q26)</f>
        <v>57173333.45</v>
      </c>
      <c r="R27" s="124"/>
      <c r="S27" s="131">
        <f>SUM(S22:S26)</f>
        <v>52508076.88</v>
      </c>
    </row>
    <row r="28" spans="1:19" ht="13.5" thickBot="1" thickTop="1">
      <c r="A28" s="27"/>
      <c r="B28" s="61" t="s">
        <v>59</v>
      </c>
      <c r="C28" s="28"/>
      <c r="D28" s="29"/>
      <c r="E28" s="52">
        <f>SUM(E26,E18)</f>
        <v>389088004.38000005</v>
      </c>
      <c r="F28" s="52">
        <f>SUM(F26,F18)</f>
        <v>176883588.66</v>
      </c>
      <c r="G28" s="52">
        <f>SUM(G26,G18)</f>
        <v>212204415.72</v>
      </c>
      <c r="H28" s="30"/>
      <c r="I28" s="52">
        <f>SUM(I26,I18)</f>
        <v>352497881.87</v>
      </c>
      <c r="J28" s="52">
        <f>SUM(J26,J18)</f>
        <v>152375628.69</v>
      </c>
      <c r="K28" s="53">
        <f>SUM(K26,K18)</f>
        <v>200122253.17999998</v>
      </c>
      <c r="L28" s="27"/>
      <c r="M28" s="28"/>
      <c r="N28" s="29"/>
      <c r="O28" s="123"/>
      <c r="P28" s="124"/>
      <c r="Q28" s="124"/>
      <c r="R28" s="124"/>
      <c r="S28" s="129"/>
    </row>
    <row r="29" spans="1:19" ht="12.75" thickTop="1">
      <c r="A29" s="27"/>
      <c r="B29" s="28"/>
      <c r="C29" s="28"/>
      <c r="D29" s="29"/>
      <c r="E29" s="59"/>
      <c r="F29" s="59"/>
      <c r="G29" s="59"/>
      <c r="H29" s="59"/>
      <c r="I29" s="59"/>
      <c r="J29" s="59"/>
      <c r="K29" s="60"/>
      <c r="L29" s="27"/>
      <c r="M29" s="28" t="s">
        <v>56</v>
      </c>
      <c r="N29" s="44" t="s">
        <v>57</v>
      </c>
      <c r="O29" s="123"/>
      <c r="P29" s="124"/>
      <c r="Q29" s="124"/>
      <c r="R29" s="124"/>
      <c r="S29" s="129"/>
    </row>
    <row r="30" spans="1:19" ht="12">
      <c r="A30" s="27"/>
      <c r="B30" s="28" t="s">
        <v>33</v>
      </c>
      <c r="C30" s="61" t="s">
        <v>61</v>
      </c>
      <c r="D30" s="29"/>
      <c r="E30" s="30"/>
      <c r="F30" s="30"/>
      <c r="G30" s="30"/>
      <c r="H30" s="30"/>
      <c r="I30" s="30"/>
      <c r="J30" s="30"/>
      <c r="K30" s="40"/>
      <c r="L30" s="27"/>
      <c r="M30" s="28"/>
      <c r="N30" s="29" t="s">
        <v>58</v>
      </c>
      <c r="O30" s="123"/>
      <c r="P30" s="124"/>
      <c r="Q30" s="124">
        <v>18668147.29</v>
      </c>
      <c r="R30" s="124"/>
      <c r="S30" s="129">
        <v>15460807.11</v>
      </c>
    </row>
    <row r="31" spans="1:19" ht="12.75" thickBot="1">
      <c r="A31" s="27"/>
      <c r="B31" s="28"/>
      <c r="C31" s="61" t="s">
        <v>62</v>
      </c>
      <c r="D31" s="29"/>
      <c r="E31" s="30"/>
      <c r="F31" s="30"/>
      <c r="G31" s="30"/>
      <c r="H31" s="30"/>
      <c r="I31" s="30"/>
      <c r="J31" s="30"/>
      <c r="K31" s="40"/>
      <c r="L31" s="27"/>
      <c r="M31" s="28"/>
      <c r="N31" s="29"/>
      <c r="O31" s="123"/>
      <c r="P31" s="124"/>
      <c r="Q31" s="132"/>
      <c r="R31" s="124"/>
      <c r="S31" s="133"/>
    </row>
    <row r="32" spans="1:19" ht="13.5" thickBot="1" thickTop="1">
      <c r="A32" s="27"/>
      <c r="B32" s="28"/>
      <c r="C32" s="43" t="s">
        <v>26</v>
      </c>
      <c r="D32" s="29" t="s">
        <v>64</v>
      </c>
      <c r="E32" s="30"/>
      <c r="F32" s="30">
        <v>3231401.32</v>
      </c>
      <c r="G32" s="29"/>
      <c r="H32" s="30"/>
      <c r="I32" s="30"/>
      <c r="J32" s="30">
        <v>4551430.66</v>
      </c>
      <c r="K32" s="134"/>
      <c r="L32" s="27"/>
      <c r="M32" s="44" t="s">
        <v>60</v>
      </c>
      <c r="N32" s="29"/>
      <c r="O32" s="123"/>
      <c r="P32" s="124"/>
      <c r="Q32" s="130">
        <f>+Q30+Q27+Q20+Q13+Q15</f>
        <v>165775679.07000002</v>
      </c>
      <c r="R32" s="124"/>
      <c r="S32" s="131">
        <f>+S30+S27+S20+S13+S15</f>
        <v>102019205.45</v>
      </c>
    </row>
    <row r="33" spans="1:19" ht="12.75" thickTop="1">
      <c r="A33" s="27"/>
      <c r="B33" s="28"/>
      <c r="C33" s="43" t="s">
        <v>18</v>
      </c>
      <c r="D33" s="29" t="s">
        <v>66</v>
      </c>
      <c r="E33" s="30"/>
      <c r="F33" s="16">
        <v>2652971.39</v>
      </c>
      <c r="G33" s="64">
        <f>+F32+F33</f>
        <v>5884372.71</v>
      </c>
      <c r="H33" s="30"/>
      <c r="I33" s="30"/>
      <c r="J33" s="16">
        <v>2652971.39</v>
      </c>
      <c r="K33" s="135">
        <f>+J32+J33</f>
        <v>7204402.050000001</v>
      </c>
      <c r="L33" s="27"/>
      <c r="M33" s="44"/>
      <c r="N33" s="29"/>
      <c r="O33" s="123"/>
      <c r="P33" s="124"/>
      <c r="Q33" s="124"/>
      <c r="R33" s="124"/>
      <c r="S33" s="129"/>
    </row>
    <row r="34" spans="1:19" ht="12">
      <c r="A34" s="27"/>
      <c r="B34" s="28"/>
      <c r="C34" s="43" t="s">
        <v>53</v>
      </c>
      <c r="D34" s="29" t="s">
        <v>68</v>
      </c>
      <c r="E34" s="30"/>
      <c r="F34" s="30"/>
      <c r="G34" s="48">
        <v>13068228.19</v>
      </c>
      <c r="H34" s="65"/>
      <c r="I34" s="30"/>
      <c r="J34" s="30"/>
      <c r="K34" s="66">
        <v>63526365.57</v>
      </c>
      <c r="L34" s="27"/>
      <c r="M34" s="39" t="s">
        <v>63</v>
      </c>
      <c r="N34" s="29"/>
      <c r="O34" s="29"/>
      <c r="P34" s="41"/>
      <c r="Q34" s="41"/>
      <c r="R34" s="41"/>
      <c r="S34" s="42"/>
    </row>
    <row r="35" spans="1:19" ht="12.75" thickBot="1">
      <c r="A35" s="27"/>
      <c r="B35" s="28"/>
      <c r="C35" s="28"/>
      <c r="D35" s="29"/>
      <c r="E35" s="30"/>
      <c r="F35" s="30"/>
      <c r="G35" s="57">
        <f>SUM(G32:G34)</f>
        <v>18952600.9</v>
      </c>
      <c r="H35" s="30"/>
      <c r="I35" s="30"/>
      <c r="J35" s="30"/>
      <c r="K35" s="58">
        <f>SUM(K32:K34)</f>
        <v>70730767.62</v>
      </c>
      <c r="L35" s="54" t="s">
        <v>14</v>
      </c>
      <c r="M35" s="43" t="s">
        <v>26</v>
      </c>
      <c r="N35" s="29" t="s">
        <v>65</v>
      </c>
      <c r="O35" s="29"/>
      <c r="P35" s="41"/>
      <c r="Q35" s="41"/>
      <c r="R35" s="41"/>
      <c r="S35" s="42"/>
    </row>
    <row r="36" spans="1:19" ht="13.5" thickBot="1" thickTop="1">
      <c r="A36" s="27"/>
      <c r="B36" s="67" t="s">
        <v>70</v>
      </c>
      <c r="C36" s="28"/>
      <c r="D36" s="29"/>
      <c r="E36" s="30"/>
      <c r="F36" s="30"/>
      <c r="G36" s="52">
        <f>+G28+G35</f>
        <v>231157016.62</v>
      </c>
      <c r="H36" s="30"/>
      <c r="I36" s="30"/>
      <c r="J36" s="30"/>
      <c r="K36" s="53">
        <f>+K28+K35</f>
        <v>270853020.79999995</v>
      </c>
      <c r="L36" s="54"/>
      <c r="M36" s="43"/>
      <c r="N36" s="29" t="s">
        <v>67</v>
      </c>
      <c r="O36" s="29"/>
      <c r="P36" s="41"/>
      <c r="Q36" s="41">
        <v>4464708.59</v>
      </c>
      <c r="R36" s="41"/>
      <c r="S36" s="42">
        <v>4465157.81</v>
      </c>
    </row>
    <row r="37" spans="1:19" ht="12.75" thickTop="1">
      <c r="A37" s="38" t="s">
        <v>71</v>
      </c>
      <c r="B37" s="68" t="s">
        <v>72</v>
      </c>
      <c r="C37" s="28"/>
      <c r="D37" s="29"/>
      <c r="E37" s="30"/>
      <c r="F37" s="30"/>
      <c r="G37" s="30"/>
      <c r="H37" s="30"/>
      <c r="I37" s="30"/>
      <c r="J37" s="30"/>
      <c r="K37" s="40"/>
      <c r="L37" s="27"/>
      <c r="M37" s="43" t="s">
        <v>18</v>
      </c>
      <c r="N37" s="29" t="s">
        <v>69</v>
      </c>
      <c r="O37" s="29"/>
      <c r="P37" s="41"/>
      <c r="Q37" s="41">
        <v>2285070.55</v>
      </c>
      <c r="R37" s="41"/>
      <c r="S37" s="42">
        <v>17450395.78</v>
      </c>
    </row>
    <row r="38" spans="1:19" ht="12.75" thickBot="1">
      <c r="A38" s="27"/>
      <c r="B38" s="43" t="s">
        <v>73</v>
      </c>
      <c r="C38" s="61" t="s">
        <v>74</v>
      </c>
      <c r="D38" s="29"/>
      <c r="E38" s="30"/>
      <c r="F38" s="30"/>
      <c r="G38" s="30"/>
      <c r="H38" s="30"/>
      <c r="I38" s="30"/>
      <c r="J38" s="30"/>
      <c r="K38" s="40"/>
      <c r="L38" s="27"/>
      <c r="M38" s="28"/>
      <c r="N38" s="29"/>
      <c r="O38" s="29"/>
      <c r="P38" s="41"/>
      <c r="Q38" s="55">
        <f>SUM(Q36:Q37)</f>
        <v>6749779.14</v>
      </c>
      <c r="R38" s="41"/>
      <c r="S38" s="56">
        <f>SUM(S36:S37)</f>
        <v>21915553.59</v>
      </c>
    </row>
    <row r="39" spans="1:19" ht="12.75" thickTop="1">
      <c r="A39" s="27"/>
      <c r="B39" s="28"/>
      <c r="C39" s="43" t="s">
        <v>26</v>
      </c>
      <c r="D39" s="29" t="s">
        <v>76</v>
      </c>
      <c r="E39" s="30"/>
      <c r="F39" s="30"/>
      <c r="G39" s="30">
        <v>23631940.79</v>
      </c>
      <c r="H39" s="30"/>
      <c r="I39" s="30"/>
      <c r="J39" s="30"/>
      <c r="K39" s="40">
        <v>20352816.21</v>
      </c>
      <c r="L39" s="27"/>
      <c r="M39" s="28"/>
      <c r="N39" s="29"/>
      <c r="O39" s="29"/>
      <c r="P39" s="41"/>
      <c r="Q39" s="41"/>
      <c r="R39" s="41"/>
      <c r="S39" s="42"/>
    </row>
    <row r="40" spans="1:19" ht="12">
      <c r="A40" s="27"/>
      <c r="B40" s="28"/>
      <c r="C40" s="43" t="s">
        <v>18</v>
      </c>
      <c r="D40" s="29" t="s">
        <v>78</v>
      </c>
      <c r="E40" s="30"/>
      <c r="F40" s="30"/>
      <c r="G40" s="30"/>
      <c r="H40" s="30"/>
      <c r="I40" s="30"/>
      <c r="J40" s="30"/>
      <c r="K40" s="40"/>
      <c r="L40" s="27"/>
      <c r="M40" s="68" t="s">
        <v>4</v>
      </c>
      <c r="N40" s="29"/>
      <c r="O40" s="29"/>
      <c r="P40" s="41"/>
      <c r="Q40" s="41"/>
      <c r="R40" s="41"/>
      <c r="S40" s="42"/>
    </row>
    <row r="41" spans="1:19" ht="12">
      <c r="A41" s="27"/>
      <c r="B41" s="28"/>
      <c r="C41" s="28"/>
      <c r="D41" s="29" t="s">
        <v>80</v>
      </c>
      <c r="E41" s="30"/>
      <c r="F41" s="30"/>
      <c r="G41" s="30">
        <v>35988013.75</v>
      </c>
      <c r="H41" s="30"/>
      <c r="I41" s="30"/>
      <c r="J41" s="30"/>
      <c r="K41" s="40">
        <v>64388629.48</v>
      </c>
      <c r="L41" s="38" t="s">
        <v>28</v>
      </c>
      <c r="M41" s="28" t="s">
        <v>20</v>
      </c>
      <c r="N41" s="44" t="s">
        <v>75</v>
      </c>
      <c r="O41" s="29"/>
      <c r="P41" s="41"/>
      <c r="Q41" s="41"/>
      <c r="R41" s="41"/>
      <c r="S41" s="42"/>
    </row>
    <row r="42" spans="1:19" ht="12">
      <c r="A42" s="27"/>
      <c r="B42" s="28"/>
      <c r="C42" s="43" t="s">
        <v>24</v>
      </c>
      <c r="D42" s="29" t="s">
        <v>83</v>
      </c>
      <c r="E42" s="30"/>
      <c r="F42" s="30"/>
      <c r="G42" s="30"/>
      <c r="H42" s="30"/>
      <c r="I42" s="30"/>
      <c r="J42" s="30"/>
      <c r="K42" s="40"/>
      <c r="L42" s="38"/>
      <c r="M42" s="28"/>
      <c r="N42" s="69">
        <v>1</v>
      </c>
      <c r="O42" s="29" t="s">
        <v>77</v>
      </c>
      <c r="P42" s="41"/>
      <c r="Q42" s="41">
        <v>2826.07</v>
      </c>
      <c r="R42" s="41"/>
      <c r="S42" s="42">
        <v>33170.9</v>
      </c>
    </row>
    <row r="43" spans="1:19" ht="12">
      <c r="A43" s="27"/>
      <c r="B43" s="28"/>
      <c r="C43" s="28"/>
      <c r="D43" s="29" t="s">
        <v>84</v>
      </c>
      <c r="E43" s="30"/>
      <c r="F43" s="30"/>
      <c r="G43" s="30">
        <v>53493080.68</v>
      </c>
      <c r="H43" s="30"/>
      <c r="I43" s="30"/>
      <c r="J43" s="30"/>
      <c r="K43" s="40">
        <v>41419280.14</v>
      </c>
      <c r="L43" s="38"/>
      <c r="M43" s="28"/>
      <c r="N43" s="43" t="s">
        <v>18</v>
      </c>
      <c r="O43" s="29" t="s">
        <v>79</v>
      </c>
      <c r="P43" s="41"/>
      <c r="Q43" s="41">
        <v>183963500.95</v>
      </c>
      <c r="R43" s="41"/>
      <c r="S43" s="42">
        <v>178914167.18</v>
      </c>
    </row>
    <row r="44" spans="1:19" ht="12.75" thickBot="1">
      <c r="A44" s="27"/>
      <c r="B44" s="28"/>
      <c r="C44" s="28"/>
      <c r="D44" s="29"/>
      <c r="E44" s="30"/>
      <c r="F44" s="30"/>
      <c r="G44" s="57">
        <f>SUM(G39:G43)</f>
        <v>113113035.22</v>
      </c>
      <c r="H44" s="30"/>
      <c r="I44" s="30"/>
      <c r="J44" s="30"/>
      <c r="K44" s="58">
        <f>SUM(K39:K43)</f>
        <v>126160725.83</v>
      </c>
      <c r="L44" s="27"/>
      <c r="M44" s="28"/>
      <c r="N44" s="29" t="s">
        <v>81</v>
      </c>
      <c r="O44" s="29" t="s">
        <v>82</v>
      </c>
      <c r="P44" s="41"/>
      <c r="Q44" s="70">
        <v>1479531.04</v>
      </c>
      <c r="R44" s="41"/>
      <c r="S44" s="71">
        <v>1492633.13</v>
      </c>
    </row>
    <row r="45" spans="1:19" ht="13.5" thickBot="1" thickTop="1">
      <c r="A45" s="27"/>
      <c r="B45" s="28" t="s">
        <v>38</v>
      </c>
      <c r="C45" s="61" t="s">
        <v>86</v>
      </c>
      <c r="D45" s="29"/>
      <c r="E45" s="30"/>
      <c r="F45" s="30"/>
      <c r="G45" s="30"/>
      <c r="H45" s="30"/>
      <c r="I45" s="30"/>
      <c r="J45" s="30"/>
      <c r="K45" s="40"/>
      <c r="L45" s="27"/>
      <c r="M45" s="28"/>
      <c r="N45" s="29"/>
      <c r="O45" s="29"/>
      <c r="P45" s="41"/>
      <c r="Q45" s="55">
        <f>SUM(Q42:Q44)</f>
        <v>185445858.05999997</v>
      </c>
      <c r="R45" s="41"/>
      <c r="S45" s="56">
        <f>SUM(S42:S44)</f>
        <v>180439971.21</v>
      </c>
    </row>
    <row r="46" spans="1:19" ht="12.75" thickTop="1">
      <c r="A46" s="27"/>
      <c r="B46" s="28"/>
      <c r="C46" s="43" t="s">
        <v>26</v>
      </c>
      <c r="D46" s="29" t="s">
        <v>88</v>
      </c>
      <c r="E46" s="30"/>
      <c r="F46" s="30">
        <v>132644258.47</v>
      </c>
      <c r="G46" s="30"/>
      <c r="H46" s="30"/>
      <c r="I46" s="30"/>
      <c r="J46" s="30">
        <v>142805588.76</v>
      </c>
      <c r="K46" s="40"/>
      <c r="L46" s="27"/>
      <c r="M46" s="28"/>
      <c r="N46" s="29"/>
      <c r="O46" s="29"/>
      <c r="P46" s="41"/>
      <c r="Q46" s="41"/>
      <c r="R46" s="41"/>
      <c r="S46" s="42"/>
    </row>
    <row r="47" spans="1:19" ht="12">
      <c r="A47" s="27"/>
      <c r="B47" s="28"/>
      <c r="C47" s="43"/>
      <c r="D47" s="29" t="s">
        <v>90</v>
      </c>
      <c r="E47" s="30"/>
      <c r="F47" s="16">
        <v>10559368.47</v>
      </c>
      <c r="G47" s="30">
        <f>+F46-F47</f>
        <v>122084890</v>
      </c>
      <c r="H47" s="30"/>
      <c r="I47" s="30"/>
      <c r="J47" s="16">
        <v>8296856.05</v>
      </c>
      <c r="K47" s="40">
        <f>+J46-J47</f>
        <v>134508732.70999998</v>
      </c>
      <c r="L47" s="27"/>
      <c r="M47" s="28" t="s">
        <v>38</v>
      </c>
      <c r="N47" s="44" t="s">
        <v>85</v>
      </c>
      <c r="O47" s="29"/>
      <c r="P47" s="41"/>
      <c r="Q47" s="41"/>
      <c r="R47" s="41"/>
      <c r="S47" s="42"/>
    </row>
    <row r="48" spans="1:19" ht="12">
      <c r="A48" s="27"/>
      <c r="B48" s="28"/>
      <c r="C48" s="43" t="s">
        <v>210</v>
      </c>
      <c r="D48" s="29" t="s">
        <v>211</v>
      </c>
      <c r="E48" s="30"/>
      <c r="F48" s="30"/>
      <c r="G48" s="30">
        <v>461718.35</v>
      </c>
      <c r="H48" s="30"/>
      <c r="I48" s="30"/>
      <c r="J48" s="30"/>
      <c r="K48" s="40">
        <v>380050.38</v>
      </c>
      <c r="L48" s="27"/>
      <c r="M48" s="28"/>
      <c r="N48" s="43" t="s">
        <v>26</v>
      </c>
      <c r="O48" s="29" t="s">
        <v>87</v>
      </c>
      <c r="P48" s="41"/>
      <c r="Q48" s="41">
        <v>76502931.43</v>
      </c>
      <c r="R48" s="41"/>
      <c r="S48" s="42">
        <v>62971671.62</v>
      </c>
    </row>
    <row r="49" spans="1:19" ht="12">
      <c r="A49" s="27"/>
      <c r="B49" s="28"/>
      <c r="C49" s="43" t="s">
        <v>36</v>
      </c>
      <c r="D49" s="29" t="s">
        <v>92</v>
      </c>
      <c r="E49" s="30"/>
      <c r="F49" s="30"/>
      <c r="G49" s="30">
        <v>50844.37</v>
      </c>
      <c r="H49" s="30"/>
      <c r="I49" s="30"/>
      <c r="J49" s="30"/>
      <c r="K49" s="40">
        <v>47011.95</v>
      </c>
      <c r="L49" s="27"/>
      <c r="M49" s="28"/>
      <c r="N49" s="43" t="s">
        <v>18</v>
      </c>
      <c r="O49" s="29" t="s">
        <v>89</v>
      </c>
      <c r="P49" s="41">
        <v>250535</v>
      </c>
      <c r="Q49" s="41"/>
      <c r="R49" s="41">
        <v>2516807.08</v>
      </c>
      <c r="S49" s="42"/>
    </row>
    <row r="50" spans="1:19" ht="12">
      <c r="A50" s="27"/>
      <c r="B50" s="28"/>
      <c r="C50" s="43" t="s">
        <v>94</v>
      </c>
      <c r="D50" s="29" t="s">
        <v>95</v>
      </c>
      <c r="E50" s="30"/>
      <c r="F50" s="30"/>
      <c r="G50" s="30">
        <v>40814475.68</v>
      </c>
      <c r="H50" s="30"/>
      <c r="I50" s="30"/>
      <c r="J50" s="30"/>
      <c r="K50" s="40">
        <v>44291729.07</v>
      </c>
      <c r="L50" s="27"/>
      <c r="M50" s="28"/>
      <c r="N50" s="43"/>
      <c r="O50" s="29" t="s">
        <v>91</v>
      </c>
      <c r="P50" s="17">
        <v>0</v>
      </c>
      <c r="Q50" s="41">
        <f>+P49-P50</f>
        <v>250535</v>
      </c>
      <c r="R50" s="17">
        <v>9130.95</v>
      </c>
      <c r="S50" s="42">
        <f>+R49-R50</f>
        <v>2507676.13</v>
      </c>
    </row>
    <row r="51" spans="1:19" ht="12">
      <c r="A51" s="27"/>
      <c r="B51" s="28"/>
      <c r="C51" s="43" t="s">
        <v>212</v>
      </c>
      <c r="D51" s="29" t="s">
        <v>213</v>
      </c>
      <c r="E51" s="30"/>
      <c r="F51" s="30"/>
      <c r="G51" s="30">
        <v>587117.19</v>
      </c>
      <c r="H51" s="30"/>
      <c r="I51" s="30"/>
      <c r="J51" s="30"/>
      <c r="K51" s="40">
        <v>56569.15</v>
      </c>
      <c r="L51" s="27"/>
      <c r="M51" s="28"/>
      <c r="N51" s="43" t="s">
        <v>36</v>
      </c>
      <c r="O51" s="29" t="s">
        <v>93</v>
      </c>
      <c r="P51" s="41"/>
      <c r="Q51" s="41">
        <v>27863895.55</v>
      </c>
      <c r="R51" s="41"/>
      <c r="S51" s="42">
        <v>156855582.17</v>
      </c>
    </row>
    <row r="52" spans="1:19" ht="12">
      <c r="A52" s="27"/>
      <c r="B52" s="28"/>
      <c r="C52" s="43" t="s">
        <v>48</v>
      </c>
      <c r="D52" s="29" t="s">
        <v>97</v>
      </c>
      <c r="E52" s="30"/>
      <c r="F52" s="30"/>
      <c r="G52" s="30">
        <v>1307763.98</v>
      </c>
      <c r="H52" s="30"/>
      <c r="I52" s="30"/>
      <c r="J52" s="30"/>
      <c r="K52" s="40">
        <v>1307763.98</v>
      </c>
      <c r="L52" s="27"/>
      <c r="M52" s="28"/>
      <c r="N52" s="43" t="s">
        <v>24</v>
      </c>
      <c r="O52" s="29" t="s">
        <v>96</v>
      </c>
      <c r="P52" s="41"/>
      <c r="Q52" s="41">
        <v>6659510.78</v>
      </c>
      <c r="R52" s="41"/>
      <c r="S52" s="42">
        <v>812008.91</v>
      </c>
    </row>
    <row r="53" spans="1:19" ht="12">
      <c r="A53" s="27"/>
      <c r="B53" s="28"/>
      <c r="C53" s="43" t="s">
        <v>81</v>
      </c>
      <c r="D53" s="29" t="s">
        <v>99</v>
      </c>
      <c r="E53" s="30"/>
      <c r="F53" s="30"/>
      <c r="G53" s="30">
        <v>265784.39</v>
      </c>
      <c r="H53" s="30"/>
      <c r="I53" s="30"/>
      <c r="J53" s="30"/>
      <c r="K53" s="40">
        <v>268020.54</v>
      </c>
      <c r="L53" s="27"/>
      <c r="M53" s="28"/>
      <c r="N53" s="43" t="s">
        <v>48</v>
      </c>
      <c r="O53" s="29" t="s">
        <v>98</v>
      </c>
      <c r="P53" s="41"/>
      <c r="Q53" s="41">
        <v>32345900.94</v>
      </c>
      <c r="R53" s="41"/>
      <c r="S53" s="42">
        <v>54503736.61</v>
      </c>
    </row>
    <row r="54" spans="1:19" ht="12">
      <c r="A54" s="27"/>
      <c r="B54" s="28"/>
      <c r="C54" s="43" t="s">
        <v>101</v>
      </c>
      <c r="D54" s="29" t="s">
        <v>102</v>
      </c>
      <c r="E54" s="30"/>
      <c r="F54" s="30">
        <v>2644268.88</v>
      </c>
      <c r="G54" s="30"/>
      <c r="H54" s="30"/>
      <c r="I54" s="30"/>
      <c r="J54" s="30">
        <v>2655849.57</v>
      </c>
      <c r="K54" s="40"/>
      <c r="L54" s="27"/>
      <c r="M54" s="28"/>
      <c r="N54" s="43" t="s">
        <v>51</v>
      </c>
      <c r="O54" s="29" t="s">
        <v>100</v>
      </c>
      <c r="P54" s="41"/>
      <c r="Q54" s="41">
        <v>1973166.61</v>
      </c>
      <c r="R54" s="41"/>
      <c r="S54" s="42">
        <v>1854361.34</v>
      </c>
    </row>
    <row r="55" spans="1:19" ht="12">
      <c r="A55" s="27"/>
      <c r="B55" s="28"/>
      <c r="C55" s="43"/>
      <c r="D55" s="29" t="s">
        <v>90</v>
      </c>
      <c r="E55" s="30"/>
      <c r="F55" s="16">
        <v>2644268.88</v>
      </c>
      <c r="G55" s="30">
        <f>+F54-F55</f>
        <v>0</v>
      </c>
      <c r="H55" s="30"/>
      <c r="I55" s="30"/>
      <c r="J55" s="16">
        <v>2655849.57</v>
      </c>
      <c r="K55" s="40">
        <f>+J54-J55</f>
        <v>0</v>
      </c>
      <c r="L55" s="27"/>
      <c r="M55" s="28"/>
      <c r="N55" s="43" t="s">
        <v>53</v>
      </c>
      <c r="O55" s="29" t="s">
        <v>103</v>
      </c>
      <c r="P55" s="41"/>
      <c r="Q55" s="41"/>
      <c r="R55" s="41"/>
      <c r="S55" s="42"/>
    </row>
    <row r="56" spans="1:19" ht="12">
      <c r="A56" s="27"/>
      <c r="B56" s="28"/>
      <c r="C56" s="43" t="s">
        <v>105</v>
      </c>
      <c r="D56" s="29" t="s">
        <v>106</v>
      </c>
      <c r="E56" s="30"/>
      <c r="F56" s="30"/>
      <c r="G56" s="30">
        <v>27809154.72</v>
      </c>
      <c r="H56" s="30"/>
      <c r="I56" s="30"/>
      <c r="J56" s="30"/>
      <c r="K56" s="40">
        <v>69663332.35</v>
      </c>
      <c r="L56" s="27"/>
      <c r="M56" s="28"/>
      <c r="N56" s="43"/>
      <c r="O56" s="29" t="s">
        <v>104</v>
      </c>
      <c r="P56" s="41"/>
      <c r="Q56" s="41">
        <v>3130349.7</v>
      </c>
      <c r="R56" s="41"/>
      <c r="S56" s="42">
        <v>0</v>
      </c>
    </row>
    <row r="57" spans="1:19" ht="12">
      <c r="A57" s="27"/>
      <c r="B57" s="28"/>
      <c r="C57" s="43" t="s">
        <v>108</v>
      </c>
      <c r="D57" s="29" t="s">
        <v>109</v>
      </c>
      <c r="E57" s="30"/>
      <c r="F57" s="30"/>
      <c r="G57" s="30">
        <v>3073297.02</v>
      </c>
      <c r="H57" s="30"/>
      <c r="I57" s="30"/>
      <c r="J57" s="30"/>
      <c r="K57" s="40">
        <v>1693689.29</v>
      </c>
      <c r="L57" s="27"/>
      <c r="M57" s="28"/>
      <c r="N57" s="43" t="s">
        <v>101</v>
      </c>
      <c r="O57" s="29" t="s">
        <v>107</v>
      </c>
      <c r="P57" s="41"/>
      <c r="Q57" s="41">
        <v>58714979.4</v>
      </c>
      <c r="R57" s="41"/>
      <c r="S57" s="42">
        <v>46955245.78</v>
      </c>
    </row>
    <row r="58" spans="1:19" ht="12.75" thickBot="1">
      <c r="A58" s="27"/>
      <c r="B58" s="28" t="s">
        <v>40</v>
      </c>
      <c r="C58" s="43"/>
      <c r="D58" s="29"/>
      <c r="E58" s="30"/>
      <c r="F58" s="30"/>
      <c r="G58" s="57">
        <f>SUM(G47:G57)</f>
        <v>196455045.7</v>
      </c>
      <c r="H58" s="30"/>
      <c r="I58" s="30"/>
      <c r="J58" s="30"/>
      <c r="K58" s="58">
        <f>SUM(K47:K57)</f>
        <v>252216899.41999993</v>
      </c>
      <c r="L58" s="27"/>
      <c r="M58" s="28"/>
      <c r="N58" s="43" t="s">
        <v>105</v>
      </c>
      <c r="O58" s="29" t="s">
        <v>110</v>
      </c>
      <c r="P58" s="41"/>
      <c r="Q58" s="41">
        <v>3538927.29</v>
      </c>
      <c r="R58" s="41"/>
      <c r="S58" s="42">
        <v>2367662.67</v>
      </c>
    </row>
    <row r="59" spans="1:19" ht="13.5" thickBot="1" thickTop="1">
      <c r="A59" s="27"/>
      <c r="B59" s="28"/>
      <c r="C59" s="43"/>
      <c r="D59" s="29"/>
      <c r="E59" s="30"/>
      <c r="F59" s="30"/>
      <c r="G59" s="59"/>
      <c r="H59" s="59"/>
      <c r="I59" s="30"/>
      <c r="J59" s="30"/>
      <c r="K59" s="60"/>
      <c r="L59" s="27"/>
      <c r="M59" s="28"/>
      <c r="N59" s="29"/>
      <c r="O59" s="29"/>
      <c r="P59" s="41"/>
      <c r="Q59" s="55">
        <f>SUM(Q48:Q58)</f>
        <v>210980196.70000002</v>
      </c>
      <c r="R59" s="41"/>
      <c r="S59" s="56">
        <f>SUM(S48:S58)</f>
        <v>328827945.22999996</v>
      </c>
    </row>
    <row r="60" spans="1:19" ht="12.75" thickTop="1">
      <c r="A60" s="27"/>
      <c r="B60" s="28"/>
      <c r="C60" s="61" t="s">
        <v>111</v>
      </c>
      <c r="D60" s="29"/>
      <c r="E60" s="30"/>
      <c r="F60" s="30"/>
      <c r="G60" s="30"/>
      <c r="H60" s="30"/>
      <c r="I60" s="30"/>
      <c r="J60" s="30"/>
      <c r="K60" s="40"/>
      <c r="L60" s="27"/>
      <c r="M60" s="28"/>
      <c r="N60" s="29"/>
      <c r="O60" s="29"/>
      <c r="P60" s="41"/>
      <c r="Q60" s="41"/>
      <c r="R60" s="41"/>
      <c r="S60" s="42"/>
    </row>
    <row r="61" spans="1:11" ht="12">
      <c r="A61" s="27"/>
      <c r="B61" s="28"/>
      <c r="C61" s="43" t="s">
        <v>26</v>
      </c>
      <c r="D61" s="29" t="s">
        <v>112</v>
      </c>
      <c r="E61" s="30"/>
      <c r="F61" s="30"/>
      <c r="G61" s="30">
        <v>170007.4</v>
      </c>
      <c r="H61" s="30"/>
      <c r="I61" s="30"/>
      <c r="J61" s="30"/>
      <c r="K61" s="40">
        <v>485138.41</v>
      </c>
    </row>
    <row r="62" spans="1:19" ht="12">
      <c r="A62" s="27"/>
      <c r="B62" s="67"/>
      <c r="C62" s="43" t="s">
        <v>36</v>
      </c>
      <c r="D62" s="29" t="s">
        <v>113</v>
      </c>
      <c r="E62" s="30"/>
      <c r="F62" s="30"/>
      <c r="G62" s="30">
        <v>61838267.14</v>
      </c>
      <c r="H62" s="30"/>
      <c r="I62" s="30"/>
      <c r="J62" s="30"/>
      <c r="K62" s="40">
        <v>7660668.02</v>
      </c>
      <c r="L62" s="27"/>
      <c r="M62" s="28"/>
      <c r="N62" s="29"/>
      <c r="O62" s="29"/>
      <c r="P62" s="41"/>
      <c r="Q62" s="41"/>
      <c r="R62" s="41"/>
      <c r="S62" s="42"/>
    </row>
    <row r="63" spans="1:19" ht="12">
      <c r="A63" s="27"/>
      <c r="B63" s="28"/>
      <c r="C63" s="43"/>
      <c r="E63" s="30"/>
      <c r="F63" s="30"/>
      <c r="G63" s="72">
        <f>SUM(G61:G62)</f>
        <v>62008274.54</v>
      </c>
      <c r="H63" s="30"/>
      <c r="I63" s="30"/>
      <c r="J63" s="30"/>
      <c r="K63" s="73">
        <f>SUM(K61:K62)</f>
        <v>8145806.43</v>
      </c>
      <c r="L63" s="27"/>
      <c r="M63" s="28"/>
      <c r="N63" s="29"/>
      <c r="O63" s="29"/>
      <c r="P63" s="41"/>
      <c r="Q63" s="41"/>
      <c r="R63" s="41"/>
      <c r="S63" s="42"/>
    </row>
    <row r="64" spans="1:19" ht="12.75" thickBot="1">
      <c r="A64" s="27"/>
      <c r="B64" s="28"/>
      <c r="C64" s="28"/>
      <c r="D64" s="67" t="s">
        <v>114</v>
      </c>
      <c r="E64" s="30"/>
      <c r="F64" s="30"/>
      <c r="G64" s="57">
        <f>G44+G58+G63</f>
        <v>371576355.46</v>
      </c>
      <c r="H64" s="30"/>
      <c r="I64" s="30"/>
      <c r="J64" s="30"/>
      <c r="K64" s="58">
        <f>K44+K58+K63</f>
        <v>386523431.67999995</v>
      </c>
      <c r="L64" s="27"/>
      <c r="M64" s="67" t="s">
        <v>115</v>
      </c>
      <c r="N64" s="29"/>
      <c r="O64" s="29"/>
      <c r="P64" s="41"/>
      <c r="Q64" s="45">
        <f>Q59+Q45</f>
        <v>396426054.76</v>
      </c>
      <c r="R64" s="41"/>
      <c r="S64" s="46">
        <f>S59+S45</f>
        <v>509267916.43999994</v>
      </c>
    </row>
    <row r="65" spans="1:19" ht="12.75" thickTop="1">
      <c r="A65" s="38" t="s">
        <v>116</v>
      </c>
      <c r="B65" s="68" t="s">
        <v>117</v>
      </c>
      <c r="C65" s="28"/>
      <c r="D65" s="29"/>
      <c r="E65" s="30"/>
      <c r="F65" s="30"/>
      <c r="G65" s="30"/>
      <c r="H65" s="30"/>
      <c r="I65" s="30"/>
      <c r="J65" s="30"/>
      <c r="K65" s="40"/>
      <c r="L65" s="27"/>
      <c r="M65" s="28"/>
      <c r="N65" s="29"/>
      <c r="O65" s="29"/>
      <c r="P65" s="41"/>
      <c r="Q65" s="41"/>
      <c r="R65" s="41"/>
      <c r="S65" s="42"/>
    </row>
    <row r="66" spans="1:19" ht="12">
      <c r="A66" s="27"/>
      <c r="B66" s="43" t="s">
        <v>26</v>
      </c>
      <c r="C66" s="28"/>
      <c r="D66" s="29"/>
      <c r="E66" s="30"/>
      <c r="F66" s="30"/>
      <c r="G66" s="30"/>
      <c r="H66" s="30"/>
      <c r="I66" s="30"/>
      <c r="J66" s="30"/>
      <c r="K66" s="40"/>
      <c r="L66" s="27"/>
      <c r="M66" s="28"/>
      <c r="N66" s="29"/>
      <c r="O66" s="29"/>
      <c r="P66" s="41"/>
      <c r="Q66" s="41"/>
      <c r="R66" s="41"/>
      <c r="S66" s="42"/>
    </row>
    <row r="67" spans="1:19" ht="12">
      <c r="A67" s="27"/>
      <c r="B67" s="43" t="s">
        <v>18</v>
      </c>
      <c r="C67" s="28"/>
      <c r="D67" s="29"/>
      <c r="E67" s="30"/>
      <c r="F67" s="30"/>
      <c r="G67" s="59"/>
      <c r="H67" s="59"/>
      <c r="I67" s="30"/>
      <c r="J67" s="30"/>
      <c r="K67" s="60"/>
      <c r="L67" s="27"/>
      <c r="M67" s="68" t="s">
        <v>118</v>
      </c>
      <c r="N67" s="29"/>
      <c r="O67" s="29"/>
      <c r="P67" s="41"/>
      <c r="Q67" s="41"/>
      <c r="R67" s="41"/>
      <c r="S67" s="42"/>
    </row>
    <row r="68" spans="1:19" ht="12">
      <c r="A68" s="27"/>
      <c r="B68" s="43" t="s">
        <v>36</v>
      </c>
      <c r="C68" s="28" t="s">
        <v>119</v>
      </c>
      <c r="D68" s="29"/>
      <c r="E68" s="30"/>
      <c r="F68" s="30"/>
      <c r="G68" s="30">
        <v>1792990.2</v>
      </c>
      <c r="H68" s="30"/>
      <c r="I68" s="30"/>
      <c r="J68" s="30"/>
      <c r="K68" s="40">
        <v>1530854.36</v>
      </c>
      <c r="L68" s="38" t="s">
        <v>71</v>
      </c>
      <c r="M68" s="74">
        <v>1</v>
      </c>
      <c r="N68" s="29" t="s">
        <v>120</v>
      </c>
      <c r="O68" s="29"/>
      <c r="P68" s="41"/>
      <c r="Q68" s="41">
        <v>772782.9</v>
      </c>
      <c r="R68" s="41"/>
      <c r="S68" s="42">
        <v>765407.62</v>
      </c>
    </row>
    <row r="69" spans="1:19" ht="12">
      <c r="A69" s="27"/>
      <c r="B69" s="28"/>
      <c r="C69" s="28" t="s">
        <v>121</v>
      </c>
      <c r="D69" s="29"/>
      <c r="E69" s="30"/>
      <c r="F69" s="30"/>
      <c r="G69" s="30">
        <v>331745.84</v>
      </c>
      <c r="H69" s="30"/>
      <c r="I69" s="30"/>
      <c r="J69" s="30"/>
      <c r="K69" s="40">
        <v>157353.19</v>
      </c>
      <c r="L69" s="38"/>
      <c r="M69" s="43" t="s">
        <v>18</v>
      </c>
      <c r="N69" s="29" t="s">
        <v>122</v>
      </c>
      <c r="O69" s="29"/>
      <c r="P69" s="41"/>
      <c r="Q69" s="41">
        <v>1754601.37</v>
      </c>
      <c r="R69" s="41"/>
      <c r="S69" s="42">
        <v>2679243.19</v>
      </c>
    </row>
    <row r="70" spans="1:19" ht="12">
      <c r="A70" s="27"/>
      <c r="B70" s="77"/>
      <c r="C70" s="28" t="s">
        <v>123</v>
      </c>
      <c r="D70" s="29"/>
      <c r="E70" s="30"/>
      <c r="F70" s="30"/>
      <c r="G70" s="30">
        <v>13731766.96</v>
      </c>
      <c r="H70" s="30"/>
      <c r="I70" s="30"/>
      <c r="J70" s="30"/>
      <c r="K70" s="40">
        <v>1776398.31</v>
      </c>
      <c r="L70" s="27"/>
      <c r="M70" s="43" t="s">
        <v>36</v>
      </c>
      <c r="N70" s="29" t="s">
        <v>124</v>
      </c>
      <c r="O70" s="29"/>
      <c r="P70" s="41"/>
      <c r="Q70" s="41">
        <v>51028775.67</v>
      </c>
      <c r="R70" s="41"/>
      <c r="S70" s="42">
        <v>25319613.85</v>
      </c>
    </row>
    <row r="71" spans="1:19" ht="12.75" thickBot="1">
      <c r="A71" s="27"/>
      <c r="C71" s="28"/>
      <c r="E71" s="30"/>
      <c r="F71" s="30"/>
      <c r="G71" s="57">
        <f>SUM(G68:G70)</f>
        <v>15856503</v>
      </c>
      <c r="H71" s="30"/>
      <c r="I71" s="30"/>
      <c r="J71" s="30"/>
      <c r="K71" s="58">
        <f>SUM(K68:K70)</f>
        <v>3464605.8600000003</v>
      </c>
      <c r="L71" s="27"/>
      <c r="M71" s="28"/>
      <c r="N71" s="29"/>
      <c r="O71" s="29"/>
      <c r="P71" s="41"/>
      <c r="Q71" s="136">
        <f>SUM(Q68:Q70)</f>
        <v>53556159.940000005</v>
      </c>
      <c r="R71" s="41"/>
      <c r="S71" s="137">
        <f>SUM(S68:S70)</f>
        <v>28764264.66</v>
      </c>
    </row>
    <row r="72" spans="1:19" ht="12.75" thickTop="1">
      <c r="A72" s="27"/>
      <c r="B72" s="28"/>
      <c r="C72" s="28"/>
      <c r="D72" s="29"/>
      <c r="E72" s="30"/>
      <c r="F72" s="30"/>
      <c r="G72" s="30"/>
      <c r="H72" s="30"/>
      <c r="I72" s="30"/>
      <c r="J72" s="30"/>
      <c r="K72" s="40"/>
      <c r="L72" s="27"/>
      <c r="M72" s="28"/>
      <c r="N72" s="29"/>
      <c r="O72" s="29"/>
      <c r="P72" s="41"/>
      <c r="Q72" s="75"/>
      <c r="R72" s="41"/>
      <c r="S72" s="76"/>
    </row>
    <row r="73" spans="1:52" ht="12.75" thickBot="1">
      <c r="A73" s="27"/>
      <c r="C73" s="77"/>
      <c r="D73" s="78" t="s">
        <v>125</v>
      </c>
      <c r="E73" s="79"/>
      <c r="F73" s="79"/>
      <c r="G73" s="80">
        <f>+G71+G64+G36+G15</f>
        <v>622507672.91</v>
      </c>
      <c r="H73" s="79"/>
      <c r="I73" s="79"/>
      <c r="J73" s="79"/>
      <c r="K73" s="81">
        <f>+K71+K64+K36+K15</f>
        <v>661966940.1399999</v>
      </c>
      <c r="L73" s="82" t="s">
        <v>126</v>
      </c>
      <c r="M73" s="83"/>
      <c r="N73" s="84"/>
      <c r="O73" s="84"/>
      <c r="P73" s="85"/>
      <c r="Q73" s="138">
        <f>Q71+Q64+Q38+Q32</f>
        <v>622507672.91</v>
      </c>
      <c r="R73" s="85"/>
      <c r="S73" s="87">
        <f>S71+S64+S38+S32</f>
        <v>661966940.14</v>
      </c>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row>
    <row r="74" spans="1:19" ht="12.75" thickTop="1">
      <c r="A74" s="88"/>
      <c r="C74" s="28"/>
      <c r="D74" s="29"/>
      <c r="E74" s="30"/>
      <c r="F74" s="30"/>
      <c r="G74" s="30"/>
      <c r="H74" s="30"/>
      <c r="I74" s="30"/>
      <c r="J74" s="30"/>
      <c r="K74" s="40"/>
      <c r="L74" s="88"/>
      <c r="M74" s="28"/>
      <c r="N74" s="29"/>
      <c r="O74" s="29"/>
      <c r="P74" s="41"/>
      <c r="Q74" s="41"/>
      <c r="R74" s="41"/>
      <c r="S74" s="42"/>
    </row>
    <row r="75" spans="1:19" ht="12">
      <c r="A75" s="27"/>
      <c r="B75" s="44" t="s">
        <v>127</v>
      </c>
      <c r="C75" s="29"/>
      <c r="D75" s="29"/>
      <c r="E75" s="30"/>
      <c r="F75" s="30"/>
      <c r="G75" s="30"/>
      <c r="H75" s="30"/>
      <c r="I75" s="30"/>
      <c r="J75" s="30"/>
      <c r="K75" s="40"/>
      <c r="L75" s="27"/>
      <c r="M75" s="28"/>
      <c r="N75" s="77" t="s">
        <v>127</v>
      </c>
      <c r="O75" s="29"/>
      <c r="P75" s="41"/>
      <c r="Q75" s="41"/>
      <c r="R75" s="41"/>
      <c r="S75" s="42"/>
    </row>
    <row r="76" spans="1:19" ht="12">
      <c r="A76" s="27"/>
      <c r="B76" s="43" t="s">
        <v>26</v>
      </c>
      <c r="C76" s="28" t="s">
        <v>128</v>
      </c>
      <c r="D76" s="29"/>
      <c r="E76" s="30"/>
      <c r="F76" s="30"/>
      <c r="G76" s="30">
        <v>2517294.47</v>
      </c>
      <c r="H76" s="30"/>
      <c r="I76" s="30"/>
      <c r="J76" s="30"/>
      <c r="K76" s="40">
        <v>2475923.88</v>
      </c>
      <c r="L76" s="88"/>
      <c r="M76" s="28"/>
      <c r="N76" s="43" t="s">
        <v>26</v>
      </c>
      <c r="O76" s="28" t="s">
        <v>129</v>
      </c>
      <c r="P76" s="89"/>
      <c r="Q76" s="90">
        <v>2517294.47</v>
      </c>
      <c r="R76" s="89"/>
      <c r="S76" s="91">
        <v>2475923.88</v>
      </c>
    </row>
    <row r="77" spans="1:19" ht="12">
      <c r="A77" s="27"/>
      <c r="B77" s="43" t="s">
        <v>18</v>
      </c>
      <c r="C77" s="28" t="s">
        <v>130</v>
      </c>
      <c r="D77" s="29"/>
      <c r="E77" s="30"/>
      <c r="F77" s="30"/>
      <c r="G77" s="30">
        <v>420967522.9</v>
      </c>
      <c r="H77" s="30"/>
      <c r="I77" s="30"/>
      <c r="J77" s="30"/>
      <c r="K77" s="40">
        <v>405580627.67</v>
      </c>
      <c r="L77" s="27"/>
      <c r="M77" s="29"/>
      <c r="N77" s="43" t="s">
        <v>18</v>
      </c>
      <c r="O77" s="28" t="s">
        <v>131</v>
      </c>
      <c r="P77" s="89"/>
      <c r="Q77" s="90">
        <v>420967522.9</v>
      </c>
      <c r="R77" s="89"/>
      <c r="S77" s="91">
        <v>405580627.67</v>
      </c>
    </row>
    <row r="78" spans="1:19" ht="12">
      <c r="A78" s="27"/>
      <c r="B78" s="43" t="s">
        <v>36</v>
      </c>
      <c r="C78" s="28" t="s">
        <v>132</v>
      </c>
      <c r="D78" s="29"/>
      <c r="E78" s="30"/>
      <c r="F78" s="30"/>
      <c r="G78" s="30">
        <v>12335183.42</v>
      </c>
      <c r="H78" s="30"/>
      <c r="I78" s="30"/>
      <c r="J78" s="30"/>
      <c r="K78" s="40">
        <v>5236977.26</v>
      </c>
      <c r="L78" s="27"/>
      <c r="M78" s="28"/>
      <c r="N78" s="92" t="s">
        <v>36</v>
      </c>
      <c r="O78" s="28" t="s">
        <v>133</v>
      </c>
      <c r="P78" s="89"/>
      <c r="Q78" s="90">
        <v>12335183.42</v>
      </c>
      <c r="R78" s="89"/>
      <c r="S78" s="91">
        <v>5236977.26</v>
      </c>
    </row>
    <row r="79" spans="1:19" ht="12">
      <c r="A79" s="27"/>
      <c r="B79" s="43" t="s">
        <v>24</v>
      </c>
      <c r="C79" s="28" t="s">
        <v>134</v>
      </c>
      <c r="D79" s="29"/>
      <c r="E79" s="30"/>
      <c r="F79" s="30"/>
      <c r="G79" s="30">
        <v>0.11</v>
      </c>
      <c r="H79" s="30"/>
      <c r="I79" s="30"/>
      <c r="J79" s="30"/>
      <c r="K79" s="40">
        <v>4312754.86</v>
      </c>
      <c r="L79" s="27"/>
      <c r="M79" s="28"/>
      <c r="N79" s="43" t="s">
        <v>24</v>
      </c>
      <c r="O79" s="28" t="s">
        <v>134</v>
      </c>
      <c r="P79" s="89"/>
      <c r="Q79" s="90">
        <v>0.11</v>
      </c>
      <c r="R79" s="89"/>
      <c r="S79" s="91">
        <v>4312754.86</v>
      </c>
    </row>
    <row r="80" spans="1:19" ht="27" customHeight="1" thickBot="1">
      <c r="A80" s="29"/>
      <c r="B80" s="28"/>
      <c r="C80" s="43"/>
      <c r="D80" s="29"/>
      <c r="E80" s="30"/>
      <c r="F80" s="30"/>
      <c r="G80" s="57">
        <f>SUM(G76:G79)</f>
        <v>435820000.90000004</v>
      </c>
      <c r="H80" s="30"/>
      <c r="I80" s="30"/>
      <c r="J80" s="30"/>
      <c r="K80" s="58">
        <f>SUM(K76:K79)</f>
        <v>417606283.67</v>
      </c>
      <c r="L80" s="27"/>
      <c r="M80" s="28"/>
      <c r="N80" s="29"/>
      <c r="O80" s="29"/>
      <c r="P80" s="41"/>
      <c r="Q80" s="55">
        <f>SUM(Q76:Q79)</f>
        <v>435820000.90000004</v>
      </c>
      <c r="R80" s="41"/>
      <c r="S80" s="56">
        <f>SUM(S76:S79)</f>
        <v>417606283.67</v>
      </c>
    </row>
    <row r="81" spans="1:19" ht="12.75" thickTop="1">
      <c r="A81" s="93"/>
      <c r="B81" s="15"/>
      <c r="C81" s="139"/>
      <c r="D81" s="14"/>
      <c r="E81" s="16"/>
      <c r="F81" s="16"/>
      <c r="G81" s="16"/>
      <c r="H81" s="16"/>
      <c r="I81" s="16"/>
      <c r="J81" s="16"/>
      <c r="K81" s="140"/>
      <c r="L81" s="93"/>
      <c r="M81" s="15"/>
      <c r="N81" s="14"/>
      <c r="O81" s="14"/>
      <c r="P81" s="17"/>
      <c r="Q81" s="17"/>
      <c r="R81" s="17"/>
      <c r="S81" s="94"/>
    </row>
    <row r="82" spans="1:19" ht="31.5" customHeight="1">
      <c r="A82" s="27"/>
      <c r="B82" s="28"/>
      <c r="C82" s="28"/>
      <c r="D82" s="29"/>
      <c r="E82" s="30"/>
      <c r="F82" s="30"/>
      <c r="G82" s="59"/>
      <c r="H82" s="59"/>
      <c r="I82" s="30"/>
      <c r="J82" s="30"/>
      <c r="K82" s="59"/>
      <c r="L82" s="29"/>
      <c r="M82" s="28"/>
      <c r="N82" s="29"/>
      <c r="O82" s="29"/>
      <c r="P82" s="41"/>
      <c r="Q82" s="41"/>
      <c r="R82" s="41"/>
      <c r="S82" s="42"/>
    </row>
    <row r="83" spans="1:19" ht="12.75">
      <c r="A83" s="27" t="s">
        <v>135</v>
      </c>
      <c r="B83" s="28"/>
      <c r="C83" s="156" t="s">
        <v>214</v>
      </c>
      <c r="D83" s="157"/>
      <c r="E83" s="157"/>
      <c r="F83" s="157"/>
      <c r="G83" s="157"/>
      <c r="H83" s="157"/>
      <c r="I83" s="157"/>
      <c r="J83" s="157"/>
      <c r="K83" s="157"/>
      <c r="L83" s="29"/>
      <c r="M83" s="28"/>
      <c r="N83" s="29"/>
      <c r="O83" s="29"/>
      <c r="P83" s="41"/>
      <c r="Q83" s="41"/>
      <c r="R83" s="41"/>
      <c r="S83" s="42"/>
    </row>
    <row r="84" spans="1:21" ht="12.75">
      <c r="A84" s="29"/>
      <c r="B84" s="28"/>
      <c r="C84" s="156" t="s">
        <v>215</v>
      </c>
      <c r="D84" s="157"/>
      <c r="E84" s="157"/>
      <c r="F84" s="157"/>
      <c r="G84" s="157"/>
      <c r="H84" s="157"/>
      <c r="I84" s="157"/>
      <c r="J84" s="157"/>
      <c r="K84" s="157"/>
      <c r="L84" s="29"/>
      <c r="M84" s="28"/>
      <c r="N84" s="29"/>
      <c r="O84" s="29"/>
      <c r="P84" s="41"/>
      <c r="Q84" s="41"/>
      <c r="R84" s="41"/>
      <c r="S84" s="42"/>
      <c r="T84" s="29"/>
      <c r="U84" s="29"/>
    </row>
    <row r="85" spans="1:21" ht="12.75">
      <c r="A85" s="141"/>
      <c r="B85" s="95"/>
      <c r="C85" s="156" t="s">
        <v>216</v>
      </c>
      <c r="D85" s="157"/>
      <c r="E85" s="157"/>
      <c r="F85" s="157"/>
      <c r="G85" s="157"/>
      <c r="H85" s="157"/>
      <c r="I85" s="157"/>
      <c r="J85" s="157"/>
      <c r="K85" s="157"/>
      <c r="L85" s="29"/>
      <c r="M85" s="28"/>
      <c r="N85" s="43"/>
      <c r="O85" s="29"/>
      <c r="P85" s="41"/>
      <c r="Q85" s="41"/>
      <c r="R85" s="41"/>
      <c r="S85" s="42"/>
      <c r="T85" s="29"/>
      <c r="U85" s="29"/>
    </row>
    <row r="86" spans="1:21" ht="12">
      <c r="A86" s="142"/>
      <c r="B86" s="97"/>
      <c r="C86" s="15"/>
      <c r="D86" s="14"/>
      <c r="E86" s="16"/>
      <c r="F86" s="16"/>
      <c r="G86" s="16"/>
      <c r="H86" s="16"/>
      <c r="I86" s="16"/>
      <c r="J86" s="16"/>
      <c r="K86" s="16"/>
      <c r="L86" s="14"/>
      <c r="M86" s="15"/>
      <c r="N86" s="14"/>
      <c r="O86" s="14"/>
      <c r="P86" s="17"/>
      <c r="Q86" s="17"/>
      <c r="R86" s="17"/>
      <c r="S86" s="94"/>
      <c r="T86" s="29"/>
      <c r="U86" s="29"/>
    </row>
    <row r="87" spans="1:21" ht="19.5" customHeight="1">
      <c r="A87" s="173" t="s">
        <v>139</v>
      </c>
      <c r="B87" s="174"/>
      <c r="C87" s="174"/>
      <c r="D87" s="174"/>
      <c r="E87" s="174"/>
      <c r="F87" s="174"/>
      <c r="G87" s="174"/>
      <c r="H87" s="174"/>
      <c r="I87" s="174"/>
      <c r="J87" s="174"/>
      <c r="K87" s="175"/>
      <c r="L87" s="29"/>
      <c r="M87" s="28"/>
      <c r="N87" s="29"/>
      <c r="O87" s="29"/>
      <c r="P87" s="41"/>
      <c r="Q87" s="41"/>
      <c r="R87" s="41"/>
      <c r="S87" s="41"/>
      <c r="T87" s="29"/>
      <c r="U87" s="29"/>
    </row>
    <row r="88" spans="1:21" ht="12">
      <c r="A88" s="176" t="s">
        <v>141</v>
      </c>
      <c r="B88" s="158"/>
      <c r="C88" s="158"/>
      <c r="D88" s="158"/>
      <c r="E88" s="158"/>
      <c r="F88" s="158"/>
      <c r="G88" s="158"/>
      <c r="H88" s="158"/>
      <c r="I88" s="158"/>
      <c r="J88" s="158"/>
      <c r="K88" s="159"/>
      <c r="L88" s="29"/>
      <c r="M88" s="28"/>
      <c r="N88" s="29"/>
      <c r="O88" s="29"/>
      <c r="P88" s="41"/>
      <c r="Q88" s="41"/>
      <c r="R88" s="41"/>
      <c r="S88" s="41"/>
      <c r="T88" s="29"/>
      <c r="U88" s="29"/>
    </row>
    <row r="89" spans="1:21" ht="12">
      <c r="A89" s="101"/>
      <c r="B89" s="61"/>
      <c r="C89" s="19"/>
      <c r="D89" s="20"/>
      <c r="E89" s="21" t="s">
        <v>5</v>
      </c>
      <c r="F89" s="22"/>
      <c r="G89" s="22"/>
      <c r="H89" s="22"/>
      <c r="I89" s="21" t="s">
        <v>6</v>
      </c>
      <c r="J89" s="23"/>
      <c r="K89" s="24"/>
      <c r="L89" s="29"/>
      <c r="M89" s="28"/>
      <c r="N89" s="29"/>
      <c r="O89" s="29"/>
      <c r="P89" s="41"/>
      <c r="Q89" s="41"/>
      <c r="R89" s="41"/>
      <c r="S89" s="41"/>
      <c r="T89" s="29"/>
      <c r="U89" s="29"/>
    </row>
    <row r="90" spans="1:21" ht="12">
      <c r="A90" s="27"/>
      <c r="B90" s="28"/>
      <c r="C90" s="28"/>
      <c r="D90" s="29"/>
      <c r="E90" s="30"/>
      <c r="F90" s="30"/>
      <c r="G90" s="30"/>
      <c r="H90" s="30"/>
      <c r="I90" s="30"/>
      <c r="J90" s="30"/>
      <c r="K90" s="40"/>
      <c r="L90" s="29"/>
      <c r="M90" s="28"/>
      <c r="N90" s="29"/>
      <c r="O90" s="29"/>
      <c r="P90" s="98"/>
      <c r="Q90" s="99"/>
      <c r="R90" s="98"/>
      <c r="S90" s="99"/>
      <c r="T90" s="29"/>
      <c r="U90" s="29"/>
    </row>
    <row r="91" spans="1:21" ht="12">
      <c r="A91" s="150" t="s">
        <v>20</v>
      </c>
      <c r="B91" s="68" t="s">
        <v>142</v>
      </c>
      <c r="C91" s="151"/>
      <c r="D91" s="152"/>
      <c r="E91" s="30"/>
      <c r="F91" s="30"/>
      <c r="G91" s="30"/>
      <c r="H91" s="30"/>
      <c r="I91" s="30"/>
      <c r="J91" s="30"/>
      <c r="K91" s="40"/>
      <c r="L91" s="68"/>
      <c r="M91" s="28"/>
      <c r="N91" s="29"/>
      <c r="O91" s="29"/>
      <c r="P91" s="167"/>
      <c r="Q91" s="167"/>
      <c r="R91" s="167"/>
      <c r="S91" s="167"/>
      <c r="T91" s="29"/>
      <c r="U91" s="29"/>
    </row>
    <row r="92" spans="1:21" ht="12">
      <c r="A92" s="27"/>
      <c r="B92" s="28" t="s">
        <v>143</v>
      </c>
      <c r="C92" s="28"/>
      <c r="D92" s="29"/>
      <c r="E92" s="30"/>
      <c r="F92" s="30"/>
      <c r="G92" s="30">
        <v>1790362478.25</v>
      </c>
      <c r="H92" s="30"/>
      <c r="I92" s="30"/>
      <c r="J92" s="30"/>
      <c r="K92" s="40">
        <v>1899813653.53</v>
      </c>
      <c r="L92" s="28"/>
      <c r="M92" s="28"/>
      <c r="N92" s="29"/>
      <c r="O92" s="29"/>
      <c r="P92" s="41"/>
      <c r="Q92" s="41"/>
      <c r="R92" s="41"/>
      <c r="S92" s="41"/>
      <c r="T92" s="29"/>
      <c r="U92" s="29"/>
    </row>
    <row r="93" spans="1:21" ht="12">
      <c r="A93" s="27"/>
      <c r="B93" s="61" t="s">
        <v>145</v>
      </c>
      <c r="C93" s="28"/>
      <c r="D93" s="28" t="s">
        <v>146</v>
      </c>
      <c r="E93" s="30"/>
      <c r="F93" s="30"/>
      <c r="G93" s="16">
        <v>1634984441.44</v>
      </c>
      <c r="H93" s="65"/>
      <c r="I93" s="30"/>
      <c r="J93" s="30"/>
      <c r="K93" s="143">
        <v>1684194153.66</v>
      </c>
      <c r="L93" s="29"/>
      <c r="M93" s="28"/>
      <c r="N93" s="29"/>
      <c r="O93" s="29"/>
      <c r="P93" s="41"/>
      <c r="Q93" s="41"/>
      <c r="R93" s="41"/>
      <c r="S93" s="41"/>
      <c r="T93" s="29"/>
      <c r="U93" s="29"/>
    </row>
    <row r="94" spans="1:21" ht="12">
      <c r="A94" s="27"/>
      <c r="B94" s="28" t="s">
        <v>148</v>
      </c>
      <c r="C94" s="28"/>
      <c r="D94" s="29"/>
      <c r="E94" s="30"/>
      <c r="F94" s="30"/>
      <c r="G94" s="30">
        <f>G92-G93</f>
        <v>155378036.80999994</v>
      </c>
      <c r="H94" s="30"/>
      <c r="I94" s="30"/>
      <c r="J94" s="30"/>
      <c r="K94" s="40">
        <v>215619499.8699999</v>
      </c>
      <c r="L94" s="29"/>
      <c r="M94" s="28"/>
      <c r="N94" s="29"/>
      <c r="O94" s="29"/>
      <c r="P94" s="41"/>
      <c r="Q94" s="41"/>
      <c r="R94" s="41"/>
      <c r="S94" s="41"/>
      <c r="T94" s="29"/>
      <c r="U94" s="29"/>
    </row>
    <row r="95" spans="1:21" ht="12">
      <c r="A95" s="27"/>
      <c r="B95" s="61" t="s">
        <v>150</v>
      </c>
      <c r="C95" s="28"/>
      <c r="D95" s="29" t="s">
        <v>151</v>
      </c>
      <c r="E95" s="30"/>
      <c r="F95" s="30"/>
      <c r="G95" s="16">
        <v>10247476.3</v>
      </c>
      <c r="H95" s="30"/>
      <c r="I95" s="30"/>
      <c r="J95" s="30"/>
      <c r="K95" s="143">
        <v>9003926.67</v>
      </c>
      <c r="L95" s="29"/>
      <c r="M95" s="28"/>
      <c r="N95" s="29"/>
      <c r="O95" s="29"/>
      <c r="P95" s="41"/>
      <c r="Q95" s="41"/>
      <c r="R95" s="41"/>
      <c r="S95" s="41"/>
      <c r="T95" s="29"/>
      <c r="U95" s="29"/>
    </row>
    <row r="96" spans="1:21" ht="12">
      <c r="A96" s="27"/>
      <c r="B96" s="28"/>
      <c r="C96" s="28"/>
      <c r="D96" s="29" t="s">
        <v>152</v>
      </c>
      <c r="E96" s="30"/>
      <c r="F96" s="30"/>
      <c r="G96" s="30">
        <f>SUM(G94:G95)</f>
        <v>165625513.10999995</v>
      </c>
      <c r="H96" s="30"/>
      <c r="I96" s="30"/>
      <c r="J96" s="30"/>
      <c r="K96" s="40">
        <f>SUM(K94:K95)</f>
        <v>224623426.53999987</v>
      </c>
      <c r="L96" s="29"/>
      <c r="M96" s="28"/>
      <c r="N96" s="29"/>
      <c r="O96" s="29"/>
      <c r="P96" s="41"/>
      <c r="Q96" s="41"/>
      <c r="R96" s="41"/>
      <c r="S96" s="41"/>
      <c r="T96" s="29"/>
      <c r="U96" s="29"/>
    </row>
    <row r="97" spans="1:21" ht="12">
      <c r="A97" s="27"/>
      <c r="B97" s="61" t="s">
        <v>145</v>
      </c>
      <c r="C97" s="28"/>
      <c r="D97" s="28" t="s">
        <v>153</v>
      </c>
      <c r="E97" s="30"/>
      <c r="F97" s="30">
        <v>22307912.62</v>
      </c>
      <c r="G97" s="30"/>
      <c r="H97" s="30"/>
      <c r="I97" s="30"/>
      <c r="J97" s="30">
        <v>20537184.5</v>
      </c>
      <c r="K97" s="40"/>
      <c r="L97" s="29"/>
      <c r="M97" s="61"/>
      <c r="N97" s="29"/>
      <c r="O97" s="29"/>
      <c r="P97" s="41"/>
      <c r="Q97" s="41"/>
      <c r="R97" s="41"/>
      <c r="S97" s="41"/>
      <c r="T97" s="29"/>
      <c r="U97" s="29"/>
    </row>
    <row r="98" spans="1:21" ht="12">
      <c r="A98" s="27"/>
      <c r="B98" s="28"/>
      <c r="C98" s="28"/>
      <c r="D98" s="29" t="s">
        <v>154</v>
      </c>
      <c r="E98" s="30"/>
      <c r="F98" s="16">
        <v>39622319.93</v>
      </c>
      <c r="G98" s="16">
        <f>SUM(F97:F98)</f>
        <v>61930232.55</v>
      </c>
      <c r="H98" s="30"/>
      <c r="I98" s="30"/>
      <c r="J98" s="16">
        <v>34099386.32</v>
      </c>
      <c r="K98" s="143">
        <f>SUM(J97:J98)</f>
        <v>54636570.82</v>
      </c>
      <c r="L98" s="29"/>
      <c r="M98" s="28"/>
      <c r="N98" s="29"/>
      <c r="O98" s="29"/>
      <c r="P98" s="41"/>
      <c r="Q98" s="41"/>
      <c r="R98" s="41"/>
      <c r="S98" s="41"/>
      <c r="T98" s="29"/>
      <c r="U98" s="29"/>
    </row>
    <row r="99" spans="1:21" ht="12">
      <c r="A99" s="27"/>
      <c r="B99" s="28" t="s">
        <v>156</v>
      </c>
      <c r="C99" s="28"/>
      <c r="D99" s="29"/>
      <c r="E99" s="30"/>
      <c r="F99" s="30"/>
      <c r="G99" s="30">
        <f>G96-G98</f>
        <v>103695280.55999996</v>
      </c>
      <c r="H99" s="30"/>
      <c r="I99" s="30"/>
      <c r="J99" s="30"/>
      <c r="K99" s="40">
        <f>K96-K98</f>
        <v>169986855.71999988</v>
      </c>
      <c r="L99" s="29"/>
      <c r="M99" s="43"/>
      <c r="N99" s="29"/>
      <c r="O99" s="29"/>
      <c r="P99" s="41"/>
      <c r="Q99" s="144"/>
      <c r="R99" s="41"/>
      <c r="S99" s="144"/>
      <c r="T99" s="29"/>
      <c r="U99" s="29"/>
    </row>
    <row r="100" spans="1:21" ht="12">
      <c r="A100" s="27"/>
      <c r="B100" s="61" t="s">
        <v>150</v>
      </c>
      <c r="C100" s="28"/>
      <c r="D100" s="29"/>
      <c r="E100" s="30"/>
      <c r="F100" s="30"/>
      <c r="G100" s="30"/>
      <c r="H100" s="30"/>
      <c r="I100" s="30"/>
      <c r="J100" s="30"/>
      <c r="K100" s="40"/>
      <c r="L100" s="29"/>
      <c r="M100" s="28"/>
      <c r="N100" s="29"/>
      <c r="O100" s="29"/>
      <c r="P100" s="41"/>
      <c r="Q100" s="41"/>
      <c r="R100" s="41"/>
      <c r="S100" s="41"/>
      <c r="T100" s="29"/>
      <c r="U100" s="29"/>
    </row>
    <row r="101" spans="1:21" ht="12">
      <c r="A101" s="27"/>
      <c r="B101" s="43" t="s">
        <v>18</v>
      </c>
      <c r="C101" s="28" t="s">
        <v>159</v>
      </c>
      <c r="D101" s="29"/>
      <c r="E101" s="30"/>
      <c r="F101" s="30">
        <v>62981.39</v>
      </c>
      <c r="G101" s="30"/>
      <c r="H101" s="30"/>
      <c r="I101" s="30"/>
      <c r="J101" s="30">
        <v>0</v>
      </c>
      <c r="K101" s="40"/>
      <c r="L101" s="29"/>
      <c r="M101" s="29"/>
      <c r="N101" s="29"/>
      <c r="O101" s="29"/>
      <c r="P101" s="41"/>
      <c r="Q101" s="41"/>
      <c r="R101" s="41"/>
      <c r="S101" s="41"/>
      <c r="T101" s="29"/>
      <c r="U101" s="29"/>
    </row>
    <row r="102" spans="1:21" ht="12">
      <c r="A102" s="27"/>
      <c r="B102" s="43" t="s">
        <v>24</v>
      </c>
      <c r="C102" s="28" t="s">
        <v>160</v>
      </c>
      <c r="D102" s="29"/>
      <c r="E102" s="30"/>
      <c r="F102" s="30">
        <v>3066722.91</v>
      </c>
      <c r="G102" s="30"/>
      <c r="H102" s="30"/>
      <c r="I102" s="30"/>
      <c r="J102" s="30">
        <v>8495252.73</v>
      </c>
      <c r="K102" s="40"/>
      <c r="L102" s="29"/>
      <c r="M102" s="28"/>
      <c r="N102" s="29"/>
      <c r="O102" s="29"/>
      <c r="P102" s="41"/>
      <c r="Q102" s="41"/>
      <c r="R102" s="41"/>
      <c r="S102" s="41"/>
      <c r="T102" s="29"/>
      <c r="U102" s="29"/>
    </row>
    <row r="103" spans="1:21" ht="12">
      <c r="A103" s="27"/>
      <c r="B103" s="61" t="s">
        <v>145</v>
      </c>
      <c r="C103" s="28"/>
      <c r="D103" s="29"/>
      <c r="E103" s="30"/>
      <c r="F103" s="30"/>
      <c r="G103" s="30"/>
      <c r="H103" s="30"/>
      <c r="I103" s="30"/>
      <c r="J103" s="30"/>
      <c r="K103" s="40"/>
      <c r="L103" s="29"/>
      <c r="M103" s="28"/>
      <c r="N103" s="29"/>
      <c r="O103" s="41"/>
      <c r="P103" s="41"/>
      <c r="Q103" s="41"/>
      <c r="R103" s="145"/>
      <c r="S103" s="41"/>
      <c r="T103" s="29"/>
      <c r="U103" s="29"/>
    </row>
    <row r="104" spans="1:21" ht="12">
      <c r="A104" s="27"/>
      <c r="B104" s="43" t="s">
        <v>36</v>
      </c>
      <c r="C104" s="28" t="s">
        <v>162</v>
      </c>
      <c r="D104" s="29"/>
      <c r="E104" s="30"/>
      <c r="F104" s="65">
        <v>15383363.36</v>
      </c>
      <c r="G104" s="65">
        <f>F101+F102-F104</f>
        <v>-12253659.059999999</v>
      </c>
      <c r="H104" s="65"/>
      <c r="I104" s="30"/>
      <c r="J104" s="102">
        <v>27138261.31</v>
      </c>
      <c r="K104" s="146">
        <f>J101+J102-J104</f>
        <v>-18643008.58</v>
      </c>
      <c r="L104" s="29"/>
      <c r="M104" s="28"/>
      <c r="N104" s="29"/>
      <c r="O104" s="41"/>
      <c r="P104" s="41"/>
      <c r="Q104" s="41"/>
      <c r="R104" s="145"/>
      <c r="S104" s="41"/>
      <c r="T104" s="29"/>
      <c r="U104" s="29"/>
    </row>
    <row r="105" spans="1:21" ht="12">
      <c r="A105" s="27"/>
      <c r="B105" s="28" t="s">
        <v>163</v>
      </c>
      <c r="C105" s="28"/>
      <c r="D105" s="29"/>
      <c r="E105" s="30"/>
      <c r="F105" s="30"/>
      <c r="G105" s="30">
        <f>G99+G104</f>
        <v>91441621.49999996</v>
      </c>
      <c r="H105" s="30"/>
      <c r="I105" s="30"/>
      <c r="J105" s="30"/>
      <c r="K105" s="40">
        <f>SUM(K99:K104)</f>
        <v>151343847.13999987</v>
      </c>
      <c r="L105" s="29"/>
      <c r="M105" s="28"/>
      <c r="N105" s="29"/>
      <c r="O105" s="29"/>
      <c r="P105" s="147"/>
      <c r="Q105" s="41"/>
      <c r="R105" s="41"/>
      <c r="S105" s="41"/>
      <c r="T105" s="29"/>
      <c r="U105" s="29"/>
    </row>
    <row r="106" spans="1:21" ht="12">
      <c r="A106" s="150" t="s">
        <v>165</v>
      </c>
      <c r="B106" s="68" t="s">
        <v>166</v>
      </c>
      <c r="C106" s="28"/>
      <c r="D106" s="29"/>
      <c r="E106" s="30"/>
      <c r="F106" s="30"/>
      <c r="G106" s="30"/>
      <c r="H106" s="30"/>
      <c r="I106" s="30"/>
      <c r="J106" s="30"/>
      <c r="K106" s="40"/>
      <c r="L106" s="29"/>
      <c r="M106" s="28"/>
      <c r="N106" s="29"/>
      <c r="O106" s="29"/>
      <c r="P106" s="41"/>
      <c r="Q106" s="41"/>
      <c r="R106" s="41"/>
      <c r="S106" s="41"/>
      <c r="T106" s="29"/>
      <c r="U106" s="29"/>
    </row>
    <row r="107" spans="1:21" ht="12">
      <c r="A107" s="27"/>
      <c r="B107" s="43" t="s">
        <v>26</v>
      </c>
      <c r="C107" s="28" t="s">
        <v>168</v>
      </c>
      <c r="D107" s="29"/>
      <c r="E107" s="30"/>
      <c r="F107" s="30">
        <v>44500238.79</v>
      </c>
      <c r="G107" s="30"/>
      <c r="H107" s="30"/>
      <c r="I107" s="30"/>
      <c r="J107" s="30">
        <v>79525705.65</v>
      </c>
      <c r="K107" s="40"/>
      <c r="L107" s="29"/>
      <c r="M107" s="61"/>
      <c r="N107" s="29"/>
      <c r="O107" s="29"/>
      <c r="P107" s="41"/>
      <c r="Q107" s="41"/>
      <c r="R107" s="41"/>
      <c r="S107" s="41"/>
      <c r="T107" s="29"/>
      <c r="U107" s="29"/>
    </row>
    <row r="108" spans="1:21" ht="12">
      <c r="A108" s="27"/>
      <c r="B108" s="43" t="s">
        <v>18</v>
      </c>
      <c r="C108" s="28" t="s">
        <v>170</v>
      </c>
      <c r="D108" s="29"/>
      <c r="E108" s="30"/>
      <c r="F108" s="30">
        <v>84156.48</v>
      </c>
      <c r="G108" s="30"/>
      <c r="H108" s="30"/>
      <c r="I108" s="30"/>
      <c r="J108" s="30">
        <v>107025.02</v>
      </c>
      <c r="K108" s="40"/>
      <c r="L108" s="29"/>
      <c r="M108" s="28"/>
      <c r="N108" s="43"/>
      <c r="O108" s="29"/>
      <c r="P108" s="41"/>
      <c r="Q108" s="41"/>
      <c r="R108" s="41"/>
      <c r="S108" s="41"/>
      <c r="T108" s="148"/>
      <c r="U108" s="29"/>
    </row>
    <row r="109" spans="1:21" ht="12">
      <c r="A109" s="27"/>
      <c r="B109" s="43" t="s">
        <v>36</v>
      </c>
      <c r="C109" s="28" t="s">
        <v>217</v>
      </c>
      <c r="D109" s="29"/>
      <c r="E109" s="30"/>
      <c r="F109" s="30">
        <v>35628.31</v>
      </c>
      <c r="G109" s="30"/>
      <c r="H109" s="30"/>
      <c r="I109" s="30"/>
      <c r="J109" s="30">
        <v>6003.62</v>
      </c>
      <c r="K109" s="40"/>
      <c r="L109" s="29"/>
      <c r="M109" s="28"/>
      <c r="N109" s="43"/>
      <c r="O109" s="29"/>
      <c r="P109" s="41"/>
      <c r="Q109" s="41"/>
      <c r="R109" s="41"/>
      <c r="S109" s="41"/>
      <c r="T109" s="148"/>
      <c r="U109" s="29"/>
    </row>
    <row r="110" spans="1:21" ht="12">
      <c r="A110" s="29"/>
      <c r="B110" s="43" t="s">
        <v>24</v>
      </c>
      <c r="C110" s="28" t="s">
        <v>218</v>
      </c>
      <c r="D110" s="29"/>
      <c r="E110" s="30"/>
      <c r="F110" s="16">
        <v>0</v>
      </c>
      <c r="G110" s="30"/>
      <c r="H110" s="30"/>
      <c r="I110" s="30"/>
      <c r="J110" s="16">
        <v>9117.89</v>
      </c>
      <c r="K110" s="40"/>
      <c r="L110" s="29"/>
      <c r="M110" s="28"/>
      <c r="N110" s="43"/>
      <c r="O110" s="29"/>
      <c r="P110" s="41"/>
      <c r="Q110" s="41"/>
      <c r="R110" s="41"/>
      <c r="S110" s="41"/>
      <c r="T110" s="148"/>
      <c r="U110" s="29"/>
    </row>
    <row r="111" spans="5:21" ht="12">
      <c r="E111" s="30"/>
      <c r="F111" s="30">
        <f>SUM(F107:F110)</f>
        <v>44620023.58</v>
      </c>
      <c r="G111" s="30"/>
      <c r="H111" s="30"/>
      <c r="I111" s="30"/>
      <c r="J111" s="30">
        <f>SUM(J107:J110)</f>
        <v>79647852.18</v>
      </c>
      <c r="K111" s="40"/>
      <c r="L111" s="29"/>
      <c r="M111" s="28"/>
      <c r="N111" s="43"/>
      <c r="O111" s="29"/>
      <c r="P111" s="41"/>
      <c r="Q111" s="41"/>
      <c r="R111" s="41"/>
      <c r="S111" s="41"/>
      <c r="T111" s="148"/>
      <c r="U111" s="29"/>
    </row>
    <row r="112" spans="1:21" ht="12">
      <c r="A112" s="27"/>
      <c r="B112" s="61" t="s">
        <v>145</v>
      </c>
      <c r="C112" s="28"/>
      <c r="D112" s="29"/>
      <c r="E112" s="30"/>
      <c r="F112" s="30"/>
      <c r="G112" s="30"/>
      <c r="H112" s="30"/>
      <c r="I112" s="30"/>
      <c r="J112" s="30"/>
      <c r="K112" s="40"/>
      <c r="L112" s="29"/>
      <c r="M112" s="28"/>
      <c r="N112" s="43"/>
      <c r="O112" s="29"/>
      <c r="P112" s="41"/>
      <c r="Q112" s="41"/>
      <c r="R112" s="41"/>
      <c r="S112" s="41"/>
      <c r="T112" s="148"/>
      <c r="U112" s="29"/>
    </row>
    <row r="113" spans="1:21" ht="12">
      <c r="A113" s="27"/>
      <c r="B113" s="28"/>
      <c r="C113" s="28"/>
      <c r="D113" s="28" t="s">
        <v>176</v>
      </c>
      <c r="E113" s="30">
        <v>33759041.96</v>
      </c>
      <c r="F113" s="30"/>
      <c r="G113" s="30"/>
      <c r="H113" s="30"/>
      <c r="I113" s="30">
        <v>98924569.34</v>
      </c>
      <c r="J113" s="30"/>
      <c r="K113" s="40"/>
      <c r="L113" s="29"/>
      <c r="M113" s="28"/>
      <c r="N113" s="43"/>
      <c r="O113" s="29"/>
      <c r="P113" s="41"/>
      <c r="Q113" s="41"/>
      <c r="R113" s="41"/>
      <c r="S113" s="41"/>
      <c r="T113" s="148"/>
      <c r="U113" s="29"/>
    </row>
    <row r="114" spans="1:21" ht="12">
      <c r="A114" s="27"/>
      <c r="B114" s="28"/>
      <c r="C114" s="28"/>
      <c r="D114" s="29" t="s">
        <v>177</v>
      </c>
      <c r="E114" s="30">
        <v>306812.9</v>
      </c>
      <c r="F114" s="30"/>
      <c r="G114" s="30"/>
      <c r="H114" s="30"/>
      <c r="I114" s="30">
        <v>2284555.27</v>
      </c>
      <c r="J114" s="30"/>
      <c r="K114" s="40"/>
      <c r="L114" s="29"/>
      <c r="M114" s="28"/>
      <c r="N114" s="43"/>
      <c r="O114" s="29"/>
      <c r="P114" s="41"/>
      <c r="Q114" s="144"/>
      <c r="R114" s="41"/>
      <c r="S114" s="144"/>
      <c r="T114" s="148"/>
      <c r="U114" s="29"/>
    </row>
    <row r="115" spans="1:21" ht="12">
      <c r="A115" s="27"/>
      <c r="B115" s="28"/>
      <c r="C115" s="28"/>
      <c r="D115" s="29" t="s">
        <v>178</v>
      </c>
      <c r="E115" s="16">
        <v>3821.18</v>
      </c>
      <c r="F115" s="16">
        <f>SUM(E113:E115)</f>
        <v>34069676.04</v>
      </c>
      <c r="G115" s="102">
        <f>+F111-F115</f>
        <v>10550347.54</v>
      </c>
      <c r="H115" s="48"/>
      <c r="I115" s="16">
        <v>273204.21</v>
      </c>
      <c r="J115" s="102">
        <f>SUM(I113:I115)</f>
        <v>101482328.82</v>
      </c>
      <c r="K115" s="146">
        <f>+J111-J115</f>
        <v>-21834476.639999986</v>
      </c>
      <c r="L115" s="29"/>
      <c r="M115" s="28"/>
      <c r="N115" s="29"/>
      <c r="O115" s="29"/>
      <c r="P115" s="41"/>
      <c r="Q115" s="41"/>
      <c r="R115" s="41"/>
      <c r="S115" s="41"/>
      <c r="T115" s="148"/>
      <c r="U115" s="29"/>
    </row>
    <row r="116" spans="1:21" ht="12">
      <c r="A116" s="101" t="s">
        <v>179</v>
      </c>
      <c r="B116" s="28"/>
      <c r="C116" s="28"/>
      <c r="D116" s="29"/>
      <c r="E116" s="104"/>
      <c r="F116" s="65"/>
      <c r="G116" s="30">
        <f>SUM(G105:G115)</f>
        <v>101991969.03999996</v>
      </c>
      <c r="H116" s="30"/>
      <c r="I116" s="104"/>
      <c r="J116" s="65"/>
      <c r="K116" s="40">
        <f>SUM(K105:K115)</f>
        <v>129509370.49999988</v>
      </c>
      <c r="L116" s="29"/>
      <c r="M116" s="28"/>
      <c r="N116" s="29"/>
      <c r="O116" s="29"/>
      <c r="P116" s="41"/>
      <c r="Q116" s="41"/>
      <c r="R116" s="41"/>
      <c r="S116" s="41"/>
      <c r="T116" s="29"/>
      <c r="U116" s="29"/>
    </row>
    <row r="117" spans="1:21" ht="12">
      <c r="A117" s="105" t="s">
        <v>145</v>
      </c>
      <c r="B117" s="28"/>
      <c r="C117" s="28"/>
      <c r="D117" s="28" t="s">
        <v>180</v>
      </c>
      <c r="E117" s="30"/>
      <c r="F117" s="106">
        <v>26054818.04</v>
      </c>
      <c r="G117" s="65"/>
      <c r="H117" s="65"/>
      <c r="I117" s="30"/>
      <c r="J117" s="30">
        <v>18630172.08</v>
      </c>
      <c r="K117" s="149"/>
      <c r="L117" s="29"/>
      <c r="M117" s="28"/>
      <c r="N117" s="29"/>
      <c r="O117" s="29"/>
      <c r="P117" s="41"/>
      <c r="Q117" s="41"/>
      <c r="R117" s="41"/>
      <c r="S117" s="41"/>
      <c r="T117" s="29"/>
      <c r="U117" s="29"/>
    </row>
    <row r="118" spans="1:21" ht="12">
      <c r="A118" s="27"/>
      <c r="B118" s="61" t="s">
        <v>145</v>
      </c>
      <c r="C118" s="28"/>
      <c r="D118" s="28" t="s">
        <v>181</v>
      </c>
      <c r="E118" s="30"/>
      <c r="F118" s="106"/>
      <c r="G118" s="30"/>
      <c r="H118" s="30"/>
      <c r="I118" s="30"/>
      <c r="J118" s="30"/>
      <c r="K118" s="40"/>
      <c r="L118" s="29"/>
      <c r="M118" s="28"/>
      <c r="N118" s="29"/>
      <c r="O118" s="29"/>
      <c r="P118" s="41"/>
      <c r="Q118" s="41"/>
      <c r="R118" s="41"/>
      <c r="S118" s="41"/>
      <c r="T118" s="29"/>
      <c r="U118" s="29"/>
    </row>
    <row r="119" spans="1:21" ht="12">
      <c r="A119" s="27"/>
      <c r="B119" s="28"/>
      <c r="C119" s="28"/>
      <c r="D119" s="29" t="s">
        <v>182</v>
      </c>
      <c r="E119" s="30"/>
      <c r="F119" s="107">
        <v>26054818.04</v>
      </c>
      <c r="G119" s="16">
        <v>0</v>
      </c>
      <c r="H119" s="30"/>
      <c r="I119" s="30"/>
      <c r="J119" s="102">
        <v>18630172.08</v>
      </c>
      <c r="K119" s="143">
        <f>+J117-J119</f>
        <v>0</v>
      </c>
      <c r="L119" s="29"/>
      <c r="M119" s="28"/>
      <c r="N119" s="29"/>
      <c r="O119" s="29"/>
      <c r="P119" s="41"/>
      <c r="Q119" s="41"/>
      <c r="R119" s="41"/>
      <c r="S119" s="41"/>
      <c r="T119" s="29"/>
      <c r="U119" s="29"/>
    </row>
    <row r="120" spans="1:21" ht="12.75" thickBot="1">
      <c r="A120" s="27"/>
      <c r="B120" s="28" t="s">
        <v>183</v>
      </c>
      <c r="C120" s="109"/>
      <c r="D120" s="29"/>
      <c r="E120" s="30"/>
      <c r="F120" s="106"/>
      <c r="G120" s="52">
        <f>SUM(G116:G119)</f>
        <v>101991969.03999996</v>
      </c>
      <c r="H120" s="30"/>
      <c r="I120" s="30"/>
      <c r="J120" s="30"/>
      <c r="K120" s="53">
        <f>SUM(K116:K119)</f>
        <v>129509370.49999988</v>
      </c>
      <c r="L120" s="29"/>
      <c r="M120" s="28"/>
      <c r="N120" s="29"/>
      <c r="O120" s="29"/>
      <c r="P120" s="41"/>
      <c r="Q120" s="41"/>
      <c r="R120" s="41"/>
      <c r="S120" s="41"/>
      <c r="T120" s="29"/>
      <c r="U120" s="29"/>
    </row>
    <row r="121" spans="1:21" ht="12.75" thickTop="1">
      <c r="A121" s="27"/>
      <c r="B121" s="28"/>
      <c r="C121" s="109"/>
      <c r="D121" s="29"/>
      <c r="E121" s="30"/>
      <c r="F121" s="30"/>
      <c r="G121" s="30"/>
      <c r="H121" s="30"/>
      <c r="I121" s="30"/>
      <c r="J121" s="30"/>
      <c r="K121" s="40"/>
      <c r="L121" s="29"/>
      <c r="M121" s="28"/>
      <c r="N121" s="29"/>
      <c r="O121" s="29"/>
      <c r="P121" s="41"/>
      <c r="Q121" s="41"/>
      <c r="R121" s="41"/>
      <c r="S121" s="41"/>
      <c r="T121" s="29"/>
      <c r="U121" s="29"/>
    </row>
    <row r="122" spans="1:21" ht="12">
      <c r="A122" s="27"/>
      <c r="B122" s="28" t="s">
        <v>219</v>
      </c>
      <c r="C122" s="51" t="s">
        <v>220</v>
      </c>
      <c r="D122" s="29"/>
      <c r="E122" s="30"/>
      <c r="F122" s="30"/>
      <c r="G122" s="30">
        <v>35382372.56</v>
      </c>
      <c r="H122" s="30"/>
      <c r="I122" s="30"/>
      <c r="J122" s="30"/>
      <c r="K122" s="40">
        <v>44269732.83</v>
      </c>
      <c r="L122" s="29"/>
      <c r="M122" s="28"/>
      <c r="N122" s="29"/>
      <c r="O122" s="29"/>
      <c r="P122" s="41"/>
      <c r="Q122" s="41"/>
      <c r="R122" s="41"/>
      <c r="S122" s="41"/>
      <c r="T122" s="29"/>
      <c r="U122" s="29"/>
    </row>
    <row r="123" spans="1:21" ht="12">
      <c r="A123" s="27"/>
      <c r="B123" s="28" t="s">
        <v>221</v>
      </c>
      <c r="C123" s="109"/>
      <c r="D123" s="29"/>
      <c r="E123" s="30"/>
      <c r="F123" s="30"/>
      <c r="G123" s="30">
        <v>73787.89</v>
      </c>
      <c r="H123" s="30"/>
      <c r="I123" s="30"/>
      <c r="J123" s="30"/>
      <c r="K123" s="40">
        <v>1047054.69</v>
      </c>
      <c r="L123" s="29"/>
      <c r="M123" s="28"/>
      <c r="N123" s="29"/>
      <c r="O123" s="29"/>
      <c r="P123" s="41"/>
      <c r="Q123" s="41"/>
      <c r="R123" s="41"/>
      <c r="S123" s="41"/>
      <c r="T123" s="29"/>
      <c r="U123" s="29"/>
    </row>
    <row r="124" spans="1:19" ht="12">
      <c r="A124" s="29"/>
      <c r="B124" s="28" t="s">
        <v>219</v>
      </c>
      <c r="C124" s="51" t="s">
        <v>222</v>
      </c>
      <c r="D124" s="29"/>
      <c r="E124" s="30"/>
      <c r="F124" s="30"/>
      <c r="G124" s="30">
        <v>248088.68</v>
      </c>
      <c r="H124" s="30"/>
      <c r="I124" s="30"/>
      <c r="J124" s="30"/>
      <c r="K124" s="40">
        <v>177327.4</v>
      </c>
      <c r="L124" s="29"/>
      <c r="M124" s="28"/>
      <c r="N124" s="29"/>
      <c r="O124" s="29"/>
      <c r="P124" s="41"/>
      <c r="Q124" s="41"/>
      <c r="R124" s="41"/>
      <c r="S124" s="41"/>
    </row>
    <row r="125" spans="2:19" ht="12.75" thickBot="1">
      <c r="B125" s="103"/>
      <c r="C125" s="109"/>
      <c r="D125" s="29"/>
      <c r="E125" s="30"/>
      <c r="F125" s="30"/>
      <c r="G125" s="57">
        <f>+G120-G122+G123-G124</f>
        <v>66435295.68999996</v>
      </c>
      <c r="H125" s="30"/>
      <c r="I125" s="30"/>
      <c r="J125" s="30"/>
      <c r="K125" s="57">
        <f>+K120-K122-K123-K124</f>
        <v>84015255.57999988</v>
      </c>
      <c r="L125" s="29"/>
      <c r="M125" s="28"/>
      <c r="N125" s="29"/>
      <c r="O125" s="29"/>
      <c r="P125" s="41"/>
      <c r="Q125" s="41"/>
      <c r="R125" s="41"/>
      <c r="S125" s="41"/>
    </row>
    <row r="126" spans="1:19" ht="12.75" thickTop="1">
      <c r="A126" s="14"/>
      <c r="B126" s="15"/>
      <c r="C126" s="15"/>
      <c r="D126" s="14"/>
      <c r="E126" s="16"/>
      <c r="F126" s="110"/>
      <c r="G126" s="111"/>
      <c r="H126" s="111"/>
      <c r="I126" s="16"/>
      <c r="J126" s="16"/>
      <c r="K126" s="143"/>
      <c r="L126" s="29"/>
      <c r="M126" s="28"/>
      <c r="N126" s="29"/>
      <c r="O126" s="29"/>
      <c r="P126" s="41"/>
      <c r="Q126" s="41"/>
      <c r="R126" s="41"/>
      <c r="S126" s="41"/>
    </row>
    <row r="127" spans="3:11" ht="18.75" customHeight="1">
      <c r="C127" s="103"/>
      <c r="D127" s="103"/>
      <c r="E127" s="112"/>
      <c r="F127" s="112" t="s">
        <v>184</v>
      </c>
      <c r="G127" s="112"/>
      <c r="H127" s="112"/>
      <c r="I127" s="112"/>
      <c r="J127" s="112"/>
      <c r="K127" s="112"/>
    </row>
    <row r="128" spans="1:11" ht="12">
      <c r="A128" s="113"/>
      <c r="B128" s="113"/>
      <c r="K128" s="30"/>
    </row>
    <row r="129" spans="1:13" ht="12">
      <c r="A129" s="103"/>
      <c r="B129" s="103"/>
      <c r="C129" s="113"/>
      <c r="F129" s="169"/>
      <c r="G129" s="169"/>
      <c r="H129" s="112"/>
      <c r="I129" s="30"/>
      <c r="J129" s="30"/>
      <c r="K129" s="108"/>
      <c r="M129" s="28"/>
    </row>
    <row r="130" spans="2:19" ht="12">
      <c r="B130" s="2"/>
      <c r="I130" s="170" t="s">
        <v>185</v>
      </c>
      <c r="J130" s="170"/>
      <c r="K130" s="170"/>
      <c r="L130" s="29"/>
      <c r="N130" s="103"/>
      <c r="O130" s="103" t="s">
        <v>186</v>
      </c>
      <c r="P130" s="114"/>
      <c r="Q130" s="114"/>
      <c r="S130" s="114" t="s">
        <v>187</v>
      </c>
    </row>
    <row r="131" spans="2:19" ht="12">
      <c r="B131" s="2"/>
      <c r="C131" s="103"/>
      <c r="D131" s="103" t="s">
        <v>188</v>
      </c>
      <c r="F131" s="169" t="s">
        <v>189</v>
      </c>
      <c r="G131" s="169"/>
      <c r="H131" s="112"/>
      <c r="I131" s="170" t="s">
        <v>190</v>
      </c>
      <c r="J131" s="170"/>
      <c r="K131" s="170"/>
      <c r="L131" s="29"/>
      <c r="M131" s="171" t="s">
        <v>191</v>
      </c>
      <c r="N131" s="171"/>
      <c r="O131" s="171"/>
      <c r="P131" s="114"/>
      <c r="Q131" s="114"/>
      <c r="S131" s="114"/>
    </row>
    <row r="132" spans="2:19" ht="12">
      <c r="B132" s="2"/>
      <c r="C132" s="2"/>
      <c r="I132" s="30"/>
      <c r="J132" s="30"/>
      <c r="K132" s="30"/>
      <c r="L132" s="29"/>
      <c r="M132" s="103"/>
      <c r="S132" s="115"/>
    </row>
    <row r="133" spans="2:19" ht="12">
      <c r="B133" s="2"/>
      <c r="I133" s="30"/>
      <c r="J133" s="30"/>
      <c r="K133" s="30"/>
      <c r="L133" s="29"/>
      <c r="M133" s="103"/>
      <c r="S133" s="115"/>
    </row>
    <row r="134" spans="2:19" ht="12">
      <c r="B134" s="2"/>
      <c r="I134" s="30"/>
      <c r="J134" s="30"/>
      <c r="K134" s="30"/>
      <c r="L134" s="29"/>
      <c r="M134" s="103"/>
      <c r="S134" s="115"/>
    </row>
    <row r="135" spans="2:19" ht="12">
      <c r="B135" s="2"/>
      <c r="K135" s="30"/>
      <c r="L135" s="29"/>
      <c r="M135" s="103"/>
      <c r="S135" s="115"/>
    </row>
    <row r="136" spans="1:18" ht="12">
      <c r="A136" s="1"/>
      <c r="B136" s="1"/>
      <c r="C136" s="2"/>
      <c r="J136" s="116"/>
      <c r="O136" s="1"/>
      <c r="P136" s="117"/>
      <c r="Q136" s="117"/>
      <c r="R136" s="117"/>
    </row>
    <row r="137" spans="1:17" ht="12">
      <c r="A137" s="103"/>
      <c r="B137" s="103"/>
      <c r="C137" s="113"/>
      <c r="G137" s="118"/>
      <c r="H137" s="118"/>
      <c r="J137" s="118"/>
      <c r="K137" s="118"/>
      <c r="L137" s="103"/>
      <c r="N137" s="1"/>
      <c r="O137" s="1"/>
      <c r="P137" s="117"/>
      <c r="Q137" s="117"/>
    </row>
    <row r="138" spans="3:19" ht="12">
      <c r="C138" s="1"/>
      <c r="D138" s="1" t="s">
        <v>192</v>
      </c>
      <c r="F138" s="172" t="s">
        <v>193</v>
      </c>
      <c r="G138" s="172"/>
      <c r="H138" s="119"/>
      <c r="I138" s="172" t="s">
        <v>194</v>
      </c>
      <c r="J138" s="172"/>
      <c r="K138" s="172"/>
      <c r="L138" s="113"/>
      <c r="M138" s="153" t="s">
        <v>195</v>
      </c>
      <c r="N138" s="153"/>
      <c r="O138" s="153"/>
      <c r="P138" s="117"/>
      <c r="Q138" s="117"/>
      <c r="S138" s="117" t="s">
        <v>196</v>
      </c>
    </row>
    <row r="139" spans="3:19" ht="12">
      <c r="C139" s="103"/>
      <c r="D139" s="103" t="s">
        <v>197</v>
      </c>
      <c r="F139" s="169" t="s">
        <v>198</v>
      </c>
      <c r="G139" s="169"/>
      <c r="H139" s="112"/>
      <c r="I139" s="169" t="s">
        <v>199</v>
      </c>
      <c r="J139" s="169"/>
      <c r="K139" s="169"/>
      <c r="L139" s="113"/>
      <c r="M139" s="171" t="s">
        <v>200</v>
      </c>
      <c r="N139" s="171"/>
      <c r="O139" s="171"/>
      <c r="P139" s="114"/>
      <c r="Q139" s="114"/>
      <c r="S139" s="114" t="s">
        <v>201</v>
      </c>
    </row>
    <row r="140" spans="6:12" ht="12">
      <c r="F140" s="169" t="s">
        <v>202</v>
      </c>
      <c r="G140" s="169"/>
      <c r="H140" s="112"/>
      <c r="I140" s="169" t="s">
        <v>203</v>
      </c>
      <c r="J140" s="169"/>
      <c r="K140" s="169"/>
      <c r="L140" s="113"/>
    </row>
    <row r="141" ht="12">
      <c r="L141" s="103"/>
    </row>
    <row r="142" ht="12">
      <c r="L142" s="103"/>
    </row>
    <row r="143" ht="12">
      <c r="L143" s="103"/>
    </row>
    <row r="144" ht="12">
      <c r="L144" s="103"/>
    </row>
    <row r="145" ht="12">
      <c r="L145" s="103"/>
    </row>
    <row r="146" ht="10.5" customHeight="1">
      <c r="L146" s="103"/>
    </row>
    <row r="148" ht="10.5" customHeight="1">
      <c r="L148" s="120"/>
    </row>
    <row r="149" ht="10.5" customHeight="1">
      <c r="L149" s="1"/>
    </row>
  </sheetData>
  <mergeCells count="23">
    <mergeCell ref="F139:G139"/>
    <mergeCell ref="I139:K139"/>
    <mergeCell ref="M139:O139"/>
    <mergeCell ref="F140:G140"/>
    <mergeCell ref="I140:K140"/>
    <mergeCell ref="F131:G131"/>
    <mergeCell ref="I131:K131"/>
    <mergeCell ref="M131:O131"/>
    <mergeCell ref="F138:G138"/>
    <mergeCell ref="I138:K138"/>
    <mergeCell ref="M138:O138"/>
    <mergeCell ref="P91:Q91"/>
    <mergeCell ref="R91:S91"/>
    <mergeCell ref="F129:G129"/>
    <mergeCell ref="I130:K130"/>
    <mergeCell ref="C84:K84"/>
    <mergeCell ref="C85:K85"/>
    <mergeCell ref="A87:K87"/>
    <mergeCell ref="A88:K88"/>
    <mergeCell ref="A1:S1"/>
    <mergeCell ref="A2:S2"/>
    <mergeCell ref="A3:S3"/>
    <mergeCell ref="C83:K83"/>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Iriotis Themis</dc:creator>
  <cp:keywords/>
  <dc:description/>
  <cp:lastModifiedBy>Costas Stiakakis</cp:lastModifiedBy>
  <dcterms:created xsi:type="dcterms:W3CDTF">2002-04-25T11:28:25Z</dcterms:created>
  <dcterms:modified xsi:type="dcterms:W3CDTF">2002-04-26T11:36:13Z</dcterms:modified>
  <cp:category/>
  <cp:version/>
  <cp:contentType/>
  <cp:contentStatus/>
</cp:coreProperties>
</file>